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FA Common Files\Web Site Files\Financial Architects 2.0\Ruminations Files\"/>
    </mc:Choice>
  </mc:AlternateContent>
  <bookViews>
    <workbookView xWindow="0" yWindow="0" windowWidth="28800" windowHeight="12435"/>
  </bookViews>
  <sheets>
    <sheet name="Inputs" sheetId="4" r:id="rId1"/>
    <sheet name="Detail" sheetId="1" r:id="rId2"/>
    <sheet name="Chart Data" sheetId="2" r:id="rId3"/>
    <sheet name="Chart1" sheetId="5" r:id="rId4"/>
    <sheet name="Chart2" sheetId="6" r:id="rId5"/>
    <sheet name="Chart3" sheetId="7" r:id="rId6"/>
  </sheets>
  <definedNames>
    <definedName name="_xlnm.Print_Area" localSheetId="0">Inputs!$A$11:$G$52</definedName>
  </definedNames>
  <calcPr calcId="152511"/>
</workbook>
</file>

<file path=xl/calcChain.xml><?xml version="1.0" encoding="utf-8"?>
<calcChain xmlns="http://schemas.openxmlformats.org/spreadsheetml/2006/main">
  <c r="C2" i="2" l="1"/>
  <c r="D2" i="2"/>
  <c r="L2" i="2" s="1"/>
  <c r="E2" i="2"/>
  <c r="M2" i="2" s="1"/>
  <c r="F2" i="2"/>
  <c r="N2" i="2" s="1"/>
  <c r="G2" i="2"/>
  <c r="O2" i="2" s="1"/>
  <c r="B2" i="2"/>
  <c r="B50" i="4"/>
  <c r="A25" i="4"/>
  <c r="G50" i="4"/>
  <c r="G52" i="4"/>
  <c r="G51" i="4"/>
  <c r="G49" i="4"/>
  <c r="B52" i="4"/>
  <c r="B51" i="4"/>
  <c r="B49" i="4"/>
  <c r="C32" i="4"/>
  <c r="D32" i="4"/>
  <c r="E32" i="4"/>
  <c r="F32" i="4"/>
  <c r="G32" i="4"/>
  <c r="B32" i="4"/>
  <c r="AV5" i="1"/>
  <c r="AU2" i="1"/>
  <c r="AU3" i="1"/>
  <c r="AM5" i="1"/>
  <c r="AL2" i="1"/>
  <c r="AL3" i="1"/>
  <c r="AN5" i="1"/>
  <c r="AO5" i="1" s="1"/>
  <c r="AD5" i="1"/>
  <c r="AC2" i="1"/>
  <c r="AC3" i="1"/>
  <c r="AE5" i="1"/>
  <c r="AF5" i="1" s="1"/>
  <c r="U5" i="1"/>
  <c r="T2" i="1"/>
  <c r="T3" i="1"/>
  <c r="V5" i="1"/>
  <c r="W5" i="1" s="1"/>
  <c r="L5" i="1"/>
  <c r="M5" i="1" s="1"/>
  <c r="N5" i="1" s="1"/>
  <c r="K2" i="1"/>
  <c r="K3" i="1"/>
  <c r="C5" i="1"/>
  <c r="D5" i="1" s="1"/>
  <c r="E5" i="1" s="1"/>
  <c r="B2" i="1"/>
  <c r="B3" i="1"/>
  <c r="A31" i="4"/>
  <c r="A29" i="4"/>
  <c r="A28" i="4"/>
  <c r="A27" i="4"/>
  <c r="A26" i="4"/>
  <c r="A24" i="4"/>
  <c r="B46" i="4"/>
  <c r="C46" i="4"/>
  <c r="D46" i="4"/>
  <c r="E46" i="4"/>
  <c r="F46" i="4"/>
  <c r="G46" i="4"/>
  <c r="C45" i="4"/>
  <c r="D45" i="4"/>
  <c r="E45" i="4"/>
  <c r="F45" i="4"/>
  <c r="G45" i="4"/>
  <c r="B45" i="4"/>
  <c r="G44" i="4"/>
  <c r="F44" i="4"/>
  <c r="E44" i="4"/>
  <c r="D44" i="4"/>
  <c r="C44" i="4"/>
  <c r="B44" i="4"/>
  <c r="G23" i="4"/>
  <c r="G14" i="4"/>
  <c r="F23" i="4"/>
  <c r="E23" i="4"/>
  <c r="D23" i="4"/>
  <c r="C23" i="4"/>
  <c r="B23" i="4"/>
  <c r="C14" i="4"/>
  <c r="D14" i="4"/>
  <c r="E14" i="4"/>
  <c r="F14" i="4"/>
  <c r="B14" i="4"/>
  <c r="A64" i="2"/>
  <c r="I64" i="2" s="1"/>
  <c r="A65" i="2"/>
  <c r="I65" i="2" s="1"/>
  <c r="A66" i="2"/>
  <c r="I66" i="2" s="1"/>
  <c r="A67" i="2"/>
  <c r="I67" i="2" s="1"/>
  <c r="A68" i="2"/>
  <c r="I68" i="2" s="1"/>
  <c r="A69" i="2"/>
  <c r="I69" i="2" s="1"/>
  <c r="A70" i="2"/>
  <c r="I70" i="2" s="1"/>
  <c r="A71" i="2"/>
  <c r="I71" i="2" s="1"/>
  <c r="A72" i="2"/>
  <c r="I72" i="2" s="1"/>
  <c r="A73" i="2"/>
  <c r="I73" i="2" s="1"/>
  <c r="A74" i="2"/>
  <c r="I74" i="2" s="1"/>
  <c r="A75" i="2"/>
  <c r="I75" i="2" s="1"/>
  <c r="A76" i="2"/>
  <c r="I76" i="2" s="1"/>
  <c r="A77" i="2"/>
  <c r="I77" i="2" s="1"/>
  <c r="A78" i="2"/>
  <c r="I78" i="2" s="1"/>
  <c r="A79" i="2"/>
  <c r="I79" i="2" s="1"/>
  <c r="A80" i="2"/>
  <c r="I80" i="2" s="1"/>
  <c r="A81" i="2"/>
  <c r="I81" i="2" s="1"/>
  <c r="A82" i="2"/>
  <c r="I82" i="2" s="1"/>
  <c r="A83" i="2"/>
  <c r="I83" i="2" s="1"/>
  <c r="A84" i="2"/>
  <c r="I84" i="2" s="1"/>
  <c r="A85" i="2"/>
  <c r="I85" i="2" s="1"/>
  <c r="A86" i="2"/>
  <c r="I86" i="2" s="1"/>
  <c r="A87" i="2"/>
  <c r="I87" i="2" s="1"/>
  <c r="A88" i="2"/>
  <c r="I88" i="2" s="1"/>
  <c r="A89" i="2"/>
  <c r="I89" i="2" s="1"/>
  <c r="A90" i="2"/>
  <c r="I90" i="2" s="1"/>
  <c r="A91" i="2"/>
  <c r="I91" i="2" s="1"/>
  <c r="A92" i="2"/>
  <c r="I92" i="2" s="1"/>
  <c r="A93" i="2"/>
  <c r="I93" i="2" s="1"/>
  <c r="A94" i="2"/>
  <c r="I94" i="2" s="1"/>
  <c r="A95" i="2"/>
  <c r="I95" i="2" s="1"/>
  <c r="A96" i="2"/>
  <c r="I96" i="2" s="1"/>
  <c r="A97" i="2"/>
  <c r="I97" i="2" s="1"/>
  <c r="A98" i="2"/>
  <c r="I98" i="2" s="1"/>
  <c r="A99" i="2"/>
  <c r="I99" i="2" s="1"/>
  <c r="A100" i="2"/>
  <c r="I100" i="2" s="1"/>
  <c r="A101" i="2"/>
  <c r="I101" i="2" s="1"/>
  <c r="A102" i="2"/>
  <c r="I102" i="2" s="1"/>
  <c r="A4" i="2"/>
  <c r="I4" i="2" s="1"/>
  <c r="A5" i="2"/>
  <c r="I5" i="2" s="1"/>
  <c r="A6" i="2"/>
  <c r="I6" i="2" s="1"/>
  <c r="A7" i="2"/>
  <c r="A8" i="2"/>
  <c r="I8" i="2" s="1"/>
  <c r="A9" i="2"/>
  <c r="A10" i="2"/>
  <c r="I10" i="2" s="1"/>
  <c r="A11" i="2"/>
  <c r="A12" i="2"/>
  <c r="I12" i="2" s="1"/>
  <c r="A13" i="2"/>
  <c r="A14" i="2"/>
  <c r="I14" i="2" s="1"/>
  <c r="A15" i="2"/>
  <c r="A16" i="2"/>
  <c r="A17" i="2"/>
  <c r="I17" i="2" s="1"/>
  <c r="A18" i="2"/>
  <c r="I18" i="2" s="1"/>
  <c r="A19" i="2"/>
  <c r="A20" i="2"/>
  <c r="I20" i="2" s="1"/>
  <c r="A21" i="2"/>
  <c r="A22" i="2"/>
  <c r="I22" i="2" s="1"/>
  <c r="A23" i="2"/>
  <c r="A24" i="2"/>
  <c r="I24" i="2" s="1"/>
  <c r="A25" i="2"/>
  <c r="A26" i="2"/>
  <c r="I26" i="2" s="1"/>
  <c r="A27" i="2"/>
  <c r="A28" i="2"/>
  <c r="I28" i="2" s="1"/>
  <c r="A29" i="2"/>
  <c r="I29" i="2" s="1"/>
  <c r="A30" i="2"/>
  <c r="I30" i="2" s="1"/>
  <c r="A31" i="2"/>
  <c r="A32" i="2"/>
  <c r="I32" i="2" s="1"/>
  <c r="A33" i="2"/>
  <c r="A34" i="2"/>
  <c r="I34" i="2" s="1"/>
  <c r="A35" i="2"/>
  <c r="A36" i="2"/>
  <c r="I36" i="2" s="1"/>
  <c r="A37" i="2"/>
  <c r="I37" i="2" s="1"/>
  <c r="A38" i="2"/>
  <c r="I38" i="2" s="1"/>
  <c r="A39" i="2"/>
  <c r="A40" i="2"/>
  <c r="I40" i="2" s="1"/>
  <c r="A41" i="2"/>
  <c r="A42" i="2"/>
  <c r="I42" i="2" s="1"/>
  <c r="A43" i="2"/>
  <c r="A44" i="2"/>
  <c r="I44" i="2" s="1"/>
  <c r="A45" i="2"/>
  <c r="I45" i="2" s="1"/>
  <c r="A46" i="2"/>
  <c r="I46" i="2" s="1"/>
  <c r="A47" i="2"/>
  <c r="I47" i="2" s="1"/>
  <c r="A48" i="2"/>
  <c r="I48" i="2" s="1"/>
  <c r="A49" i="2"/>
  <c r="I49" i="2" s="1"/>
  <c r="A50" i="2"/>
  <c r="A51" i="2"/>
  <c r="I51" i="2" s="1"/>
  <c r="A52" i="2"/>
  <c r="I52" i="2" s="1"/>
  <c r="A53" i="2"/>
  <c r="I53" i="2" s="1"/>
  <c r="A54" i="2"/>
  <c r="I54" i="2" s="1"/>
  <c r="A55" i="2"/>
  <c r="A56" i="2"/>
  <c r="I56" i="2" s="1"/>
  <c r="A57" i="2"/>
  <c r="I57" i="2" s="1"/>
  <c r="A58" i="2"/>
  <c r="A59" i="2"/>
  <c r="I59" i="2" s="1"/>
  <c r="A60" i="2"/>
  <c r="I60" i="2" s="1"/>
  <c r="A61" i="2"/>
  <c r="I61" i="2" s="1"/>
  <c r="A62" i="2"/>
  <c r="A63" i="2"/>
  <c r="I63" i="2" s="1"/>
  <c r="A3" i="2"/>
  <c r="I3" i="2" s="1"/>
  <c r="I62" i="2"/>
  <c r="I58" i="2"/>
  <c r="I55" i="2"/>
  <c r="I50" i="2"/>
  <c r="I43" i="2"/>
  <c r="I41" i="2"/>
  <c r="I39" i="2"/>
  <c r="I35" i="2"/>
  <c r="I33" i="2"/>
  <c r="I31" i="2"/>
  <c r="I27" i="2"/>
  <c r="I25" i="2"/>
  <c r="I23" i="2"/>
  <c r="I21" i="2"/>
  <c r="I19" i="2"/>
  <c r="I16" i="2"/>
  <c r="I15" i="2"/>
  <c r="I13" i="2"/>
  <c r="I11" i="2"/>
  <c r="I9" i="2"/>
  <c r="I7" i="2"/>
  <c r="K2" i="2"/>
  <c r="J2" i="2"/>
  <c r="I2" i="2"/>
  <c r="AU1" i="1"/>
  <c r="AL1" i="1"/>
  <c r="AC1" i="1"/>
  <c r="T1" i="1"/>
  <c r="K1" i="1"/>
  <c r="B1" i="1"/>
  <c r="AW5" i="1" l="1"/>
  <c r="AX5" i="1" s="1"/>
  <c r="F38" i="4"/>
  <c r="D40" i="4"/>
  <c r="C33" i="4"/>
  <c r="BC98" i="1"/>
  <c r="BC82" i="1"/>
  <c r="BC66" i="1"/>
  <c r="BC50" i="1"/>
  <c r="BC34" i="1"/>
  <c r="BC18" i="1"/>
  <c r="BA102" i="1"/>
  <c r="BA86" i="1"/>
  <c r="BA70" i="1"/>
  <c r="BA54" i="1"/>
  <c r="BA38" i="1"/>
  <c r="BA22" i="1"/>
  <c r="BA6" i="1"/>
  <c r="AU90" i="1"/>
  <c r="AU74" i="1"/>
  <c r="AU58" i="1"/>
  <c r="AU42" i="1"/>
  <c r="AU26" i="1"/>
  <c r="AU10" i="1"/>
  <c r="AT94" i="1"/>
  <c r="AT78" i="1"/>
  <c r="AT62" i="1"/>
  <c r="AT46" i="1"/>
  <c r="AT30" i="1"/>
  <c r="AT14" i="1"/>
  <c r="AR98" i="1"/>
  <c r="AR82" i="1"/>
  <c r="AR66" i="1"/>
  <c r="G40" i="4"/>
  <c r="F33" i="4"/>
  <c r="D35" i="4"/>
  <c r="B37" i="4"/>
  <c r="BC93" i="1"/>
  <c r="E33" i="4"/>
  <c r="BC100" i="1"/>
  <c r="BC76" i="1"/>
  <c r="BC55" i="1"/>
  <c r="BC33" i="1"/>
  <c r="BC12" i="1"/>
  <c r="BA91" i="1"/>
  <c r="BA69" i="1"/>
  <c r="BA48" i="1"/>
  <c r="BA27" i="1"/>
  <c r="BA5" i="1"/>
  <c r="AU84" i="1"/>
  <c r="AU63" i="1"/>
  <c r="AU41" i="1"/>
  <c r="AU20" i="1"/>
  <c r="AT99" i="1"/>
  <c r="AT77" i="1"/>
  <c r="AT56" i="1"/>
  <c r="AT35" i="1"/>
  <c r="AT13" i="1"/>
  <c r="AR92" i="1"/>
  <c r="AR71" i="1"/>
  <c r="AR50" i="1"/>
  <c r="AR34" i="1"/>
  <c r="AR18" i="1"/>
  <c r="AL102" i="1"/>
  <c r="AL86" i="1"/>
  <c r="AL70" i="1"/>
  <c r="AL54" i="1"/>
  <c r="AL38" i="1"/>
  <c r="AL22" i="1"/>
  <c r="AL6" i="1"/>
  <c r="AK90" i="1"/>
  <c r="AK74" i="1"/>
  <c r="AK58" i="1"/>
  <c r="AK42" i="1"/>
  <c r="AK26" i="1"/>
  <c r="AK10" i="1"/>
  <c r="AI94" i="1"/>
  <c r="AI78" i="1"/>
  <c r="AI62" i="1"/>
  <c r="AI46" i="1"/>
  <c r="AI30" i="1"/>
  <c r="AI14" i="1"/>
  <c r="AC98" i="1"/>
  <c r="AC82" i="1"/>
  <c r="AC66" i="1"/>
  <c r="AC50" i="1"/>
  <c r="AC34" i="1"/>
  <c r="AC18" i="1"/>
  <c r="AB102" i="1"/>
  <c r="AB86" i="1"/>
  <c r="F39" i="4"/>
  <c r="C34" i="4"/>
  <c r="BC85" i="1"/>
  <c r="BC64" i="1"/>
  <c r="BC43" i="1"/>
  <c r="BC21" i="1"/>
  <c r="BA100" i="1"/>
  <c r="BA79" i="1"/>
  <c r="BA57" i="1"/>
  <c r="BA36" i="1"/>
  <c r="BA15" i="1"/>
  <c r="AU93" i="1"/>
  <c r="AU72" i="1"/>
  <c r="AU51" i="1"/>
  <c r="AU29" i="1"/>
  <c r="AU8" i="1"/>
  <c r="AT87" i="1"/>
  <c r="AT65" i="1"/>
  <c r="AT44" i="1"/>
  <c r="AT23" i="1"/>
  <c r="AR101" i="1"/>
  <c r="AR80" i="1"/>
  <c r="AR59" i="1"/>
  <c r="AR41" i="1"/>
  <c r="AR25" i="1"/>
  <c r="AR9" i="1"/>
  <c r="G41" i="4"/>
  <c r="F34" i="4"/>
  <c r="D36" i="4"/>
  <c r="B38" i="4"/>
  <c r="BC94" i="1"/>
  <c r="BC78" i="1"/>
  <c r="BC62" i="1"/>
  <c r="BC46" i="1"/>
  <c r="BC30" i="1"/>
  <c r="BC14" i="1"/>
  <c r="BA98" i="1"/>
  <c r="BA82" i="1"/>
  <c r="BA66" i="1"/>
  <c r="BA50" i="1"/>
  <c r="BA34" i="1"/>
  <c r="BA18" i="1"/>
  <c r="AU102" i="1"/>
  <c r="AU86" i="1"/>
  <c r="AU70" i="1"/>
  <c r="AU54" i="1"/>
  <c r="AU38" i="1"/>
  <c r="AU22" i="1"/>
  <c r="AU6" i="1"/>
  <c r="AT90" i="1"/>
  <c r="AT74" i="1"/>
  <c r="AT58" i="1"/>
  <c r="AT42" i="1"/>
  <c r="AT26" i="1"/>
  <c r="AT10" i="1"/>
  <c r="AR94" i="1"/>
  <c r="AR78" i="1"/>
  <c r="AR62" i="1"/>
  <c r="G36" i="4"/>
  <c r="E38" i="4"/>
  <c r="C40" i="4"/>
  <c r="B33" i="4"/>
  <c r="G39" i="4"/>
  <c r="D34" i="4"/>
  <c r="BC92" i="1"/>
  <c r="BC71" i="1"/>
  <c r="BC49" i="1"/>
  <c r="BC28" i="1"/>
  <c r="BC7" i="1"/>
  <c r="BA85" i="1"/>
  <c r="BA64" i="1"/>
  <c r="BA43" i="1"/>
  <c r="BA21" i="1"/>
  <c r="AU100" i="1"/>
  <c r="AU79" i="1"/>
  <c r="AU57" i="1"/>
  <c r="AU36" i="1"/>
  <c r="AU15" i="1"/>
  <c r="AT93" i="1"/>
  <c r="AT72" i="1"/>
  <c r="AT51" i="1"/>
  <c r="AT29" i="1"/>
  <c r="AT8" i="1"/>
  <c r="AR87" i="1"/>
  <c r="AR65" i="1"/>
  <c r="AR46" i="1"/>
  <c r="AR30" i="1"/>
  <c r="AR14" i="1"/>
  <c r="AL98" i="1"/>
  <c r="AL82" i="1"/>
  <c r="AL66" i="1"/>
  <c r="AL50" i="1"/>
  <c r="AL34" i="1"/>
  <c r="AL18" i="1"/>
  <c r="AK102" i="1"/>
  <c r="AK86" i="1"/>
  <c r="AK70" i="1"/>
  <c r="AK54" i="1"/>
  <c r="AK38" i="1"/>
  <c r="AK22" i="1"/>
  <c r="AK6" i="1"/>
  <c r="AI90" i="1"/>
  <c r="AI74" i="1"/>
  <c r="AI58" i="1"/>
  <c r="AI42" i="1"/>
  <c r="AI26" i="1"/>
  <c r="AI10" i="1"/>
  <c r="AC94" i="1"/>
  <c r="AC78" i="1"/>
  <c r="AC62" i="1"/>
  <c r="AC46" i="1"/>
  <c r="AC30" i="1"/>
  <c r="AC14" i="1"/>
  <c r="AB98" i="1"/>
  <c r="AB82" i="1"/>
  <c r="E40" i="4"/>
  <c r="B35" i="4"/>
  <c r="BC80" i="1"/>
  <c r="BC59" i="1"/>
  <c r="BC37" i="1"/>
  <c r="BC16" i="1"/>
  <c r="BA95" i="1"/>
  <c r="BA73" i="1"/>
  <c r="BA52" i="1"/>
  <c r="BA31" i="1"/>
  <c r="BA9" i="1"/>
  <c r="AU88" i="1"/>
  <c r="AU67" i="1"/>
  <c r="AU45" i="1"/>
  <c r="AU24" i="1"/>
  <c r="AT103" i="1"/>
  <c r="AT81" i="1"/>
  <c r="AT60" i="1"/>
  <c r="AT39" i="1"/>
  <c r="AT17" i="1"/>
  <c r="AR96" i="1"/>
  <c r="AR75" i="1"/>
  <c r="AR53" i="1"/>
  <c r="AR37" i="1"/>
  <c r="AR21" i="1"/>
  <c r="AR5" i="1"/>
  <c r="G33" i="4"/>
  <c r="E35" i="4"/>
  <c r="C37" i="4"/>
  <c r="BC102" i="1"/>
  <c r="BC86" i="1"/>
  <c r="BC70" i="1"/>
  <c r="BC54" i="1"/>
  <c r="BC38" i="1"/>
  <c r="BC22" i="1"/>
  <c r="BC6" i="1"/>
  <c r="BA90" i="1"/>
  <c r="BA74" i="1"/>
  <c r="BA58" i="1"/>
  <c r="BA42" i="1"/>
  <c r="BA26" i="1"/>
  <c r="BA10" i="1"/>
  <c r="AU94" i="1"/>
  <c r="AU78" i="1"/>
  <c r="AU62" i="1"/>
  <c r="AU46" i="1"/>
  <c r="AU30" i="1"/>
  <c r="AU14" i="1"/>
  <c r="AT98" i="1"/>
  <c r="AT82" i="1"/>
  <c r="AT66" i="1"/>
  <c r="AT50" i="1"/>
  <c r="AT34" i="1"/>
  <c r="AT18" i="1"/>
  <c r="AR102" i="1"/>
  <c r="AR86" i="1"/>
  <c r="AR70" i="1"/>
  <c r="AR54" i="1"/>
  <c r="F37" i="4"/>
  <c r="D39" i="4"/>
  <c r="B41" i="4"/>
  <c r="BC97" i="1"/>
  <c r="E41" i="4"/>
  <c r="B36" i="4"/>
  <c r="BC81" i="1"/>
  <c r="BC60" i="1"/>
  <c r="BC39" i="1"/>
  <c r="BC17" i="1"/>
  <c r="BA96" i="1"/>
  <c r="BA75" i="1"/>
  <c r="BA53" i="1"/>
  <c r="BA32" i="1"/>
  <c r="BA11" i="1"/>
  <c r="AU89" i="1"/>
  <c r="AU68" i="1"/>
  <c r="AU47" i="1"/>
  <c r="AU25" i="1"/>
  <c r="AT104" i="1"/>
  <c r="AT83" i="1"/>
  <c r="AT61" i="1"/>
  <c r="AT40" i="1"/>
  <c r="AT19" i="1"/>
  <c r="AR97" i="1"/>
  <c r="AR76" i="1"/>
  <c r="AR55" i="1"/>
  <c r="AR38" i="1"/>
  <c r="AR22" i="1"/>
  <c r="AR6" i="1"/>
  <c r="AL90" i="1"/>
  <c r="AL74" i="1"/>
  <c r="AL58" i="1"/>
  <c r="AL42" i="1"/>
  <c r="AL26" i="1"/>
  <c r="AL10" i="1"/>
  <c r="AK94" i="1"/>
  <c r="AK78" i="1"/>
  <c r="AK62" i="1"/>
  <c r="AK46" i="1"/>
  <c r="AK30" i="1"/>
  <c r="AK14" i="1"/>
  <c r="AI98" i="1"/>
  <c r="AI82" i="1"/>
  <c r="AI66" i="1"/>
  <c r="AI50" i="1"/>
  <c r="AI34" i="1"/>
  <c r="AI18" i="1"/>
  <c r="AC102" i="1"/>
  <c r="AC86" i="1"/>
  <c r="AC70" i="1"/>
  <c r="AC54" i="1"/>
  <c r="AC38" i="1"/>
  <c r="AC22" i="1"/>
  <c r="AC6" i="1"/>
  <c r="AB90" i="1"/>
  <c r="G38" i="4"/>
  <c r="D33" i="4"/>
  <c r="BC91" i="1"/>
  <c r="BC69" i="1"/>
  <c r="BC48" i="1"/>
  <c r="BC27" i="1"/>
  <c r="BC5" i="1"/>
  <c r="BA84" i="1"/>
  <c r="BA63" i="1"/>
  <c r="BA41" i="1"/>
  <c r="BA20" i="1"/>
  <c r="AU99" i="1"/>
  <c r="AU77" i="1"/>
  <c r="AU56" i="1"/>
  <c r="AU35" i="1"/>
  <c r="AU13" i="1"/>
  <c r="AT92" i="1"/>
  <c r="AT71" i="1"/>
  <c r="AT49" i="1"/>
  <c r="AT28" i="1"/>
  <c r="AT7" i="1"/>
  <c r="AR85" i="1"/>
  <c r="AR64" i="1"/>
  <c r="AR45" i="1"/>
  <c r="AR29" i="1"/>
  <c r="AR13" i="1"/>
  <c r="G35" i="4"/>
  <c r="C41" i="4"/>
  <c r="BC58" i="1"/>
  <c r="BA94" i="1"/>
  <c r="BA30" i="1"/>
  <c r="AU66" i="1"/>
  <c r="AT102" i="1"/>
  <c r="AT38" i="1"/>
  <c r="AR74" i="1"/>
  <c r="C36" i="4"/>
  <c r="BC87" i="1"/>
  <c r="BA101" i="1"/>
  <c r="BA16" i="1"/>
  <c r="AU31" i="1"/>
  <c r="AT45" i="1"/>
  <c r="AR60" i="1"/>
  <c r="AL94" i="1"/>
  <c r="AL30" i="1"/>
  <c r="AK66" i="1"/>
  <c r="AI102" i="1"/>
  <c r="AI38" i="1"/>
  <c r="AC74" i="1"/>
  <c r="AC10" i="1"/>
  <c r="BC99" i="1"/>
  <c r="BC11" i="1"/>
  <c r="BA25" i="1"/>
  <c r="AU40" i="1"/>
  <c r="AT55" i="1"/>
  <c r="AR69" i="1"/>
  <c r="AL101" i="1"/>
  <c r="C39" i="4"/>
  <c r="BC89" i="1"/>
  <c r="BC68" i="1"/>
  <c r="BC47" i="1"/>
  <c r="BC25" i="1"/>
  <c r="BA104" i="1"/>
  <c r="BA83" i="1"/>
  <c r="BA61" i="1"/>
  <c r="BA40" i="1"/>
  <c r="BA19" i="1"/>
  <c r="AU97" i="1"/>
  <c r="AU76" i="1"/>
  <c r="AU55" i="1"/>
  <c r="AU33" i="1"/>
  <c r="AU12" i="1"/>
  <c r="AT91" i="1"/>
  <c r="AT69" i="1"/>
  <c r="AT48" i="1"/>
  <c r="AT27" i="1"/>
  <c r="AT5" i="1"/>
  <c r="AR84" i="1"/>
  <c r="AR63" i="1"/>
  <c r="AR44" i="1"/>
  <c r="AR28" i="1"/>
  <c r="AR12" i="1"/>
  <c r="AL96" i="1"/>
  <c r="AL80" i="1"/>
  <c r="AL64" i="1"/>
  <c r="AL48" i="1"/>
  <c r="AL32" i="1"/>
  <c r="D37" i="4"/>
  <c r="BC95" i="1"/>
  <c r="BC72" i="1"/>
  <c r="BC51" i="1"/>
  <c r="BC29" i="1"/>
  <c r="BC8" i="1"/>
  <c r="BA87" i="1"/>
  <c r="BA65" i="1"/>
  <c r="BA44" i="1"/>
  <c r="BA23" i="1"/>
  <c r="AU101" i="1"/>
  <c r="AU80" i="1"/>
  <c r="AU59" i="1"/>
  <c r="AU37" i="1"/>
  <c r="AU16" i="1"/>
  <c r="AT95" i="1"/>
  <c r="AT73" i="1"/>
  <c r="AT52" i="1"/>
  <c r="AT31" i="1"/>
  <c r="AT9" i="1"/>
  <c r="AR88" i="1"/>
  <c r="AR67" i="1"/>
  <c r="AR47" i="1"/>
  <c r="AR31" i="1"/>
  <c r="AR15" i="1"/>
  <c r="AL99" i="1"/>
  <c r="AL83" i="1"/>
  <c r="AL67" i="1"/>
  <c r="AL51" i="1"/>
  <c r="AL35" i="1"/>
  <c r="AL19" i="1"/>
  <c r="AL97" i="1"/>
  <c r="AL33" i="1"/>
  <c r="AK101" i="1"/>
  <c r="AK80" i="1"/>
  <c r="AK59" i="1"/>
  <c r="AK37" i="1"/>
  <c r="AK16" i="1"/>
  <c r="AI95" i="1"/>
  <c r="AI73" i="1"/>
  <c r="AI52" i="1"/>
  <c r="AI31" i="1"/>
  <c r="AI9" i="1"/>
  <c r="AC88" i="1"/>
  <c r="AC67" i="1"/>
  <c r="AC45" i="1"/>
  <c r="AC24" i="1"/>
  <c r="AB103" i="1"/>
  <c r="AB81" i="1"/>
  <c r="AB64" i="1"/>
  <c r="AB48" i="1"/>
  <c r="AB32" i="1"/>
  <c r="AB16" i="1"/>
  <c r="Z100" i="1"/>
  <c r="Z84" i="1"/>
  <c r="Z68" i="1"/>
  <c r="Z52" i="1"/>
  <c r="Z36" i="1"/>
  <c r="Z20" i="1"/>
  <c r="T104" i="1"/>
  <c r="T88" i="1"/>
  <c r="T72" i="1"/>
  <c r="T56" i="1"/>
  <c r="T40" i="1"/>
  <c r="T24" i="1"/>
  <c r="B34" i="4"/>
  <c r="BC42" i="1"/>
  <c r="BA78" i="1"/>
  <c r="BA14" i="1"/>
  <c r="AU50" i="1"/>
  <c r="AT86" i="1"/>
  <c r="AT22" i="1"/>
  <c r="AR58" i="1"/>
  <c r="BC101" i="1"/>
  <c r="BC65" i="1"/>
  <c r="BA80" i="1"/>
  <c r="AU95" i="1"/>
  <c r="AU9" i="1"/>
  <c r="AT24" i="1"/>
  <c r="AR42" i="1"/>
  <c r="AL78" i="1"/>
  <c r="AL14" i="1"/>
  <c r="AK50" i="1"/>
  <c r="AI86" i="1"/>
  <c r="AI22" i="1"/>
  <c r="AC58" i="1"/>
  <c r="AB94" i="1"/>
  <c r="BC75" i="1"/>
  <c r="BA89" i="1"/>
  <c r="AU104" i="1"/>
  <c r="AU19" i="1"/>
  <c r="AT33" i="1"/>
  <c r="AR49" i="1"/>
  <c r="F36" i="4"/>
  <c r="B40" i="4"/>
  <c r="BC84" i="1"/>
  <c r="BC63" i="1"/>
  <c r="BC41" i="1"/>
  <c r="BC20" i="1"/>
  <c r="BA99" i="1"/>
  <c r="BA77" i="1"/>
  <c r="BA56" i="1"/>
  <c r="BA35" i="1"/>
  <c r="BA13" i="1"/>
  <c r="AU92" i="1"/>
  <c r="AU71" i="1"/>
  <c r="AU49" i="1"/>
  <c r="AU28" i="1"/>
  <c r="AU7" i="1"/>
  <c r="AT85" i="1"/>
  <c r="E39" i="4"/>
  <c r="BC74" i="1"/>
  <c r="BC10" i="1"/>
  <c r="BA46" i="1"/>
  <c r="AU82" i="1"/>
  <c r="AU18" i="1"/>
  <c r="AT54" i="1"/>
  <c r="AR90" i="1"/>
  <c r="E34" i="4"/>
  <c r="C35" i="4"/>
  <c r="BC23" i="1"/>
  <c r="BA37" i="1"/>
  <c r="AU52" i="1"/>
  <c r="AT67" i="1"/>
  <c r="AR81" i="1"/>
  <c r="AR10" i="1"/>
  <c r="AL46" i="1"/>
  <c r="AK82" i="1"/>
  <c r="AK18" i="1"/>
  <c r="AI54" i="1"/>
  <c r="AC90" i="1"/>
  <c r="AC26" i="1"/>
  <c r="D41" i="4"/>
  <c r="BC32" i="1"/>
  <c r="BA47" i="1"/>
  <c r="AU61" i="1"/>
  <c r="AT76" i="1"/>
  <c r="AR91" i="1"/>
  <c r="AR17" i="1"/>
  <c r="D38" i="4"/>
  <c r="BC96" i="1"/>
  <c r="BC73" i="1"/>
  <c r="BC52" i="1"/>
  <c r="BC31" i="1"/>
  <c r="BC9" i="1"/>
  <c r="BA88" i="1"/>
  <c r="BA67" i="1"/>
  <c r="BA45" i="1"/>
  <c r="BA24" i="1"/>
  <c r="AU103" i="1"/>
  <c r="AU81" i="1"/>
  <c r="AU60" i="1"/>
  <c r="AU39" i="1"/>
  <c r="AU17" i="1"/>
  <c r="AT96" i="1"/>
  <c r="AT75" i="1"/>
  <c r="AT53" i="1"/>
  <c r="AT32" i="1"/>
  <c r="AT11" i="1"/>
  <c r="AR89" i="1"/>
  <c r="AR68" i="1"/>
  <c r="AR48" i="1"/>
  <c r="AR32" i="1"/>
  <c r="AR16" i="1"/>
  <c r="AL100" i="1"/>
  <c r="AL84" i="1"/>
  <c r="AL68" i="1"/>
  <c r="AL52" i="1"/>
  <c r="AL36" i="1"/>
  <c r="E36" i="4"/>
  <c r="BC103" i="1"/>
  <c r="BC77" i="1"/>
  <c r="BC56" i="1"/>
  <c r="BC35" i="1"/>
  <c r="BC13" i="1"/>
  <c r="G37" i="4"/>
  <c r="AU98" i="1"/>
  <c r="F41" i="4"/>
  <c r="AU73" i="1"/>
  <c r="AL62" i="1"/>
  <c r="AI6" i="1"/>
  <c r="BA68" i="1"/>
  <c r="AR33" i="1"/>
  <c r="BC57" i="1"/>
  <c r="BA72" i="1"/>
  <c r="AU87" i="1"/>
  <c r="AT101" i="1"/>
  <c r="AT43" i="1"/>
  <c r="AR100" i="1"/>
  <c r="AR57" i="1"/>
  <c r="AR24" i="1"/>
  <c r="AL92" i="1"/>
  <c r="AL60" i="1"/>
  <c r="G34" i="4"/>
  <c r="BC88" i="1"/>
  <c r="BC45" i="1"/>
  <c r="BA103" i="1"/>
  <c r="BA76" i="1"/>
  <c r="BA49" i="1"/>
  <c r="BA17" i="1"/>
  <c r="AU91" i="1"/>
  <c r="AU64" i="1"/>
  <c r="AU32" i="1"/>
  <c r="AU5" i="1"/>
  <c r="AT79" i="1"/>
  <c r="AT47" i="1"/>
  <c r="AT20" i="1"/>
  <c r="AR93" i="1"/>
  <c r="AR61" i="1"/>
  <c r="AR39" i="1"/>
  <c r="AR19" i="1"/>
  <c r="AL95" i="1"/>
  <c r="AL75" i="1"/>
  <c r="AL55" i="1"/>
  <c r="AL31" i="1"/>
  <c r="AL11" i="1"/>
  <c r="AL49" i="1"/>
  <c r="AK96" i="1"/>
  <c r="AK69" i="1"/>
  <c r="AK43" i="1"/>
  <c r="AK11" i="1"/>
  <c r="AI84" i="1"/>
  <c r="AI57" i="1"/>
  <c r="AI25" i="1"/>
  <c r="AC99" i="1"/>
  <c r="AC72" i="1"/>
  <c r="AC40" i="1"/>
  <c r="AC13" i="1"/>
  <c r="AB87" i="1"/>
  <c r="AB60" i="1"/>
  <c r="AB40" i="1"/>
  <c r="AB20" i="1"/>
  <c r="Z96" i="1"/>
  <c r="Z76" i="1"/>
  <c r="Z56" i="1"/>
  <c r="Z32" i="1"/>
  <c r="Z12" i="1"/>
  <c r="T92" i="1"/>
  <c r="T68" i="1"/>
  <c r="T48" i="1"/>
  <c r="T28" i="1"/>
  <c r="AL77" i="1"/>
  <c r="AL21" i="1"/>
  <c r="AK95" i="1"/>
  <c r="AK73" i="1"/>
  <c r="AK52" i="1"/>
  <c r="AK31" i="1"/>
  <c r="AK9" i="1"/>
  <c r="AI88" i="1"/>
  <c r="AI67" i="1"/>
  <c r="AI45" i="1"/>
  <c r="AI24" i="1"/>
  <c r="AC103" i="1"/>
  <c r="AC81" i="1"/>
  <c r="AC60" i="1"/>
  <c r="AC39" i="1"/>
  <c r="AC17" i="1"/>
  <c r="AB96" i="1"/>
  <c r="AB75" i="1"/>
  <c r="AB59" i="1"/>
  <c r="AB43" i="1"/>
  <c r="AB27" i="1"/>
  <c r="AB11" i="1"/>
  <c r="Z95" i="1"/>
  <c r="Z79" i="1"/>
  <c r="Z63" i="1"/>
  <c r="Z47" i="1"/>
  <c r="Z31" i="1"/>
  <c r="Z15" i="1"/>
  <c r="T99" i="1"/>
  <c r="T83" i="1"/>
  <c r="T67" i="1"/>
  <c r="T51" i="1"/>
  <c r="AL57" i="1"/>
  <c r="AL12" i="1"/>
  <c r="AK88" i="1"/>
  <c r="AK67" i="1"/>
  <c r="AK45" i="1"/>
  <c r="AK24" i="1"/>
  <c r="AI103" i="1"/>
  <c r="AI81" i="1"/>
  <c r="AI60" i="1"/>
  <c r="AI39" i="1"/>
  <c r="AI17" i="1"/>
  <c r="AC96" i="1"/>
  <c r="AC75" i="1"/>
  <c r="AC53" i="1"/>
  <c r="AC32" i="1"/>
  <c r="AL69" i="1"/>
  <c r="AL17" i="1"/>
  <c r="AK92" i="1"/>
  <c r="AK71" i="1"/>
  <c r="AK49" i="1"/>
  <c r="AK28" i="1"/>
  <c r="AK7" i="1"/>
  <c r="AI85" i="1"/>
  <c r="AI64" i="1"/>
  <c r="AI43" i="1"/>
  <c r="BC90" i="1"/>
  <c r="AU34" i="1"/>
  <c r="F40" i="4"/>
  <c r="AT88" i="1"/>
  <c r="AK98" i="1"/>
  <c r="AC42" i="1"/>
  <c r="AU83" i="1"/>
  <c r="E37" i="4"/>
  <c r="BC36" i="1"/>
  <c r="BA51" i="1"/>
  <c r="AU65" i="1"/>
  <c r="AT80" i="1"/>
  <c r="AT37" i="1"/>
  <c r="AR95" i="1"/>
  <c r="AR52" i="1"/>
  <c r="AR20" i="1"/>
  <c r="AL88" i="1"/>
  <c r="AL56" i="1"/>
  <c r="F35" i="4"/>
  <c r="BC83" i="1"/>
  <c r="BC40" i="1"/>
  <c r="BA97" i="1"/>
  <c r="BA71" i="1"/>
  <c r="BA39" i="1"/>
  <c r="BA12" i="1"/>
  <c r="AU85" i="1"/>
  <c r="AU53" i="1"/>
  <c r="AU27" i="1"/>
  <c r="AT100" i="1"/>
  <c r="AT68" i="1"/>
  <c r="AT41" i="1"/>
  <c r="AT15" i="1"/>
  <c r="AR83" i="1"/>
  <c r="AR56" i="1"/>
  <c r="AR35" i="1"/>
  <c r="AR11" i="1"/>
  <c r="AL91" i="1"/>
  <c r="AL71" i="1"/>
  <c r="AL47" i="1"/>
  <c r="AL27" i="1"/>
  <c r="AL7" i="1"/>
  <c r="AL24" i="1"/>
  <c r="AK91" i="1"/>
  <c r="AK64" i="1"/>
  <c r="AK32" i="1"/>
  <c r="AK5" i="1"/>
  <c r="AI79" i="1"/>
  <c r="AI47" i="1"/>
  <c r="AI20" i="1"/>
  <c r="AC93" i="1"/>
  <c r="AC61" i="1"/>
  <c r="AC35" i="1"/>
  <c r="AC8" i="1"/>
  <c r="AB76" i="1"/>
  <c r="AB56" i="1"/>
  <c r="AB36" i="1"/>
  <c r="AB12" i="1"/>
  <c r="Z92" i="1"/>
  <c r="Z72" i="1"/>
  <c r="Z48" i="1"/>
  <c r="Z28" i="1"/>
  <c r="Z8" i="1"/>
  <c r="T84" i="1"/>
  <c r="T64" i="1"/>
  <c r="T44" i="1"/>
  <c r="T20" i="1"/>
  <c r="AL61" i="1"/>
  <c r="AL13" i="1"/>
  <c r="AK89" i="1"/>
  <c r="AK68" i="1"/>
  <c r="AK47" i="1"/>
  <c r="AK25" i="1"/>
  <c r="AI104" i="1"/>
  <c r="AI83" i="1"/>
  <c r="AI61" i="1"/>
  <c r="AI40" i="1"/>
  <c r="AI19" i="1"/>
  <c r="AC97" i="1"/>
  <c r="AC76" i="1"/>
  <c r="AC55" i="1"/>
  <c r="AC33" i="1"/>
  <c r="AC12" i="1"/>
  <c r="AB91" i="1"/>
  <c r="AB71" i="1"/>
  <c r="AB55" i="1"/>
  <c r="AB39" i="1"/>
  <c r="AB23" i="1"/>
  <c r="AB7" i="1"/>
  <c r="Z91" i="1"/>
  <c r="Z75" i="1"/>
  <c r="Z59" i="1"/>
  <c r="Z43" i="1"/>
  <c r="Z27" i="1"/>
  <c r="Z11" i="1"/>
  <c r="T95" i="1"/>
  <c r="T79" i="1"/>
  <c r="T63" i="1"/>
  <c r="T47" i="1"/>
  <c r="AL41" i="1"/>
  <c r="AK104" i="1"/>
  <c r="AK83" i="1"/>
  <c r="AK61" i="1"/>
  <c r="AK40" i="1"/>
  <c r="AK19" i="1"/>
  <c r="AI97" i="1"/>
  <c r="AI76" i="1"/>
  <c r="AI55" i="1"/>
  <c r="AI33" i="1"/>
  <c r="AI12" i="1"/>
  <c r="BA62" i="1"/>
  <c r="AT6" i="1"/>
  <c r="BA59" i="1"/>
  <c r="AR26" i="1"/>
  <c r="AI70" i="1"/>
  <c r="BC53" i="1"/>
  <c r="AT12" i="1"/>
  <c r="BC79" i="1"/>
  <c r="BA93" i="1"/>
  <c r="BA8" i="1"/>
  <c r="AU23" i="1"/>
  <c r="AT59" i="1"/>
  <c r="AT16" i="1"/>
  <c r="AR73" i="1"/>
  <c r="AR36" i="1"/>
  <c r="AL104" i="1"/>
  <c r="AL72" i="1"/>
  <c r="AL40" i="1"/>
  <c r="B39" i="4"/>
  <c r="BC61" i="1"/>
  <c r="BC19" i="1"/>
  <c r="BA81" i="1"/>
  <c r="BA55" i="1"/>
  <c r="BA28" i="1"/>
  <c r="AU96" i="1"/>
  <c r="AU69" i="1"/>
  <c r="AU43" i="1"/>
  <c r="AU11" i="1"/>
  <c r="AT84" i="1"/>
  <c r="AT57" i="1"/>
  <c r="AT25" i="1"/>
  <c r="AR99" i="1"/>
  <c r="AR72" i="1"/>
  <c r="AR43" i="1"/>
  <c r="AR23" i="1"/>
  <c r="AL103" i="1"/>
  <c r="AL79" i="1"/>
  <c r="AL59" i="1"/>
  <c r="AL39" i="1"/>
  <c r="AL15" i="1"/>
  <c r="AL65" i="1"/>
  <c r="AL8" i="1"/>
  <c r="AK75" i="1"/>
  <c r="AK48" i="1"/>
  <c r="AK21" i="1"/>
  <c r="AI89" i="1"/>
  <c r="AI63" i="1"/>
  <c r="AI36" i="1"/>
  <c r="AC104" i="1"/>
  <c r="AC77" i="1"/>
  <c r="AC51" i="1"/>
  <c r="AC19" i="1"/>
  <c r="AB92" i="1"/>
  <c r="AB68" i="1"/>
  <c r="AB44" i="1"/>
  <c r="AB24" i="1"/>
  <c r="Z104" i="1"/>
  <c r="Z80" i="1"/>
  <c r="Z60" i="1"/>
  <c r="Z40" i="1"/>
  <c r="Z16" i="1"/>
  <c r="T96" i="1"/>
  <c r="T76" i="1"/>
  <c r="T52" i="1"/>
  <c r="T32" i="1"/>
  <c r="AL93" i="1"/>
  <c r="AL29" i="1"/>
  <c r="AK100" i="1"/>
  <c r="AK79" i="1"/>
  <c r="AK57" i="1"/>
  <c r="AK36" i="1"/>
  <c r="AK15" i="1"/>
  <c r="AI93" i="1"/>
  <c r="AI72" i="1"/>
  <c r="AI51" i="1"/>
  <c r="AI29" i="1"/>
  <c r="AI8" i="1"/>
  <c r="AC87" i="1"/>
  <c r="AC65" i="1"/>
  <c r="AC44" i="1"/>
  <c r="AC23" i="1"/>
  <c r="AB101" i="1"/>
  <c r="AB80" i="1"/>
  <c r="AB63" i="1"/>
  <c r="AB47" i="1"/>
  <c r="AB31" i="1"/>
  <c r="AB15" i="1"/>
  <c r="Z99" i="1"/>
  <c r="Z83" i="1"/>
  <c r="Z67" i="1"/>
  <c r="Z51" i="1"/>
  <c r="Z35" i="1"/>
  <c r="Z19" i="1"/>
  <c r="T103" i="1"/>
  <c r="T87" i="1"/>
  <c r="T71" i="1"/>
  <c r="T55" i="1"/>
  <c r="AL73" i="1"/>
  <c r="AL20" i="1"/>
  <c r="AK93" i="1"/>
  <c r="AK72" i="1"/>
  <c r="AK51" i="1"/>
  <c r="AK29" i="1"/>
  <c r="AK8" i="1"/>
  <c r="AI87" i="1"/>
  <c r="AI65" i="1"/>
  <c r="AI44" i="1"/>
  <c r="AI23" i="1"/>
  <c r="AC101" i="1"/>
  <c r="AC80" i="1"/>
  <c r="AC59" i="1"/>
  <c r="AC37" i="1"/>
  <c r="AL85" i="1"/>
  <c r="AL25" i="1"/>
  <c r="AK97" i="1"/>
  <c r="AK76" i="1"/>
  <c r="AK55" i="1"/>
  <c r="AK33" i="1"/>
  <c r="AK12" i="1"/>
  <c r="AI91" i="1"/>
  <c r="AI69" i="1"/>
  <c r="AI48" i="1"/>
  <c r="AI27" i="1"/>
  <c r="AI5" i="1"/>
  <c r="AC84" i="1"/>
  <c r="AC31" i="1"/>
  <c r="AB83" i="1"/>
  <c r="BC44" i="1"/>
  <c r="AT97" i="1"/>
  <c r="AU44" i="1"/>
  <c r="AR40" i="1"/>
  <c r="C38" i="4"/>
  <c r="BA60" i="1"/>
  <c r="AU48" i="1"/>
  <c r="AT36" i="1"/>
  <c r="AR27" i="1"/>
  <c r="AL43" i="1"/>
  <c r="AK85" i="1"/>
  <c r="AI68" i="1"/>
  <c r="AC56" i="1"/>
  <c r="AB52" i="1"/>
  <c r="Z64" i="1"/>
  <c r="T80" i="1"/>
  <c r="AL45" i="1"/>
  <c r="AK41" i="1"/>
  <c r="AI56" i="1"/>
  <c r="AC71" i="1"/>
  <c r="AB85" i="1"/>
  <c r="AB19" i="1"/>
  <c r="Z55" i="1"/>
  <c r="T91" i="1"/>
  <c r="AL28" i="1"/>
  <c r="AK35" i="1"/>
  <c r="AI49" i="1"/>
  <c r="AC85" i="1"/>
  <c r="AC43" i="1"/>
  <c r="AL37" i="1"/>
  <c r="AK81" i="1"/>
  <c r="AK39" i="1"/>
  <c r="AI96" i="1"/>
  <c r="AI53" i="1"/>
  <c r="AI16" i="1"/>
  <c r="AC89" i="1"/>
  <c r="AC15" i="1"/>
  <c r="AB65" i="1"/>
  <c r="AB33" i="1"/>
  <c r="Z101" i="1"/>
  <c r="Z69" i="1"/>
  <c r="Z37" i="1"/>
  <c r="Z5" i="1"/>
  <c r="T73" i="1"/>
  <c r="T42" i="1"/>
  <c r="T21" i="1"/>
  <c r="S103" i="1"/>
  <c r="S87" i="1"/>
  <c r="S71" i="1"/>
  <c r="S55" i="1"/>
  <c r="S39" i="1"/>
  <c r="S23" i="1"/>
  <c r="S7" i="1"/>
  <c r="Q91" i="1"/>
  <c r="Q75" i="1"/>
  <c r="Q59" i="1"/>
  <c r="Q43" i="1"/>
  <c r="Q27" i="1"/>
  <c r="Q11" i="1"/>
  <c r="K95" i="1"/>
  <c r="K79" i="1"/>
  <c r="K63" i="1"/>
  <c r="K47" i="1"/>
  <c r="K31" i="1"/>
  <c r="K15" i="1"/>
  <c r="J99" i="1"/>
  <c r="J83" i="1"/>
  <c r="J67" i="1"/>
  <c r="J51" i="1"/>
  <c r="J35" i="1"/>
  <c r="J19" i="1"/>
  <c r="H103" i="1"/>
  <c r="H87" i="1"/>
  <c r="H71" i="1"/>
  <c r="H55" i="1"/>
  <c r="H39" i="1"/>
  <c r="H23" i="1"/>
  <c r="H7" i="1"/>
  <c r="B91" i="1"/>
  <c r="B75" i="1"/>
  <c r="B59" i="1"/>
  <c r="B43" i="1"/>
  <c r="B27" i="1"/>
  <c r="B11" i="1"/>
  <c r="J50" i="1"/>
  <c r="J26" i="1"/>
  <c r="H98" i="1"/>
  <c r="H74" i="1"/>
  <c r="B82" i="1"/>
  <c r="B54" i="1"/>
  <c r="B26" i="1"/>
  <c r="S53" i="1"/>
  <c r="S33" i="1"/>
  <c r="Q101" i="1"/>
  <c r="Q69" i="1"/>
  <c r="Q37" i="1"/>
  <c r="Q5" i="1"/>
  <c r="K73" i="1"/>
  <c r="K37" i="1"/>
  <c r="AC47" i="1"/>
  <c r="AB89" i="1"/>
  <c r="AB54" i="1"/>
  <c r="AB22" i="1"/>
  <c r="Z90" i="1"/>
  <c r="Z58" i="1"/>
  <c r="Z26" i="1"/>
  <c r="T94" i="1"/>
  <c r="T62" i="1"/>
  <c r="T35" i="1"/>
  <c r="T14" i="1"/>
  <c r="S98" i="1"/>
  <c r="S82" i="1"/>
  <c r="S66" i="1"/>
  <c r="S50" i="1"/>
  <c r="S34" i="1"/>
  <c r="S18" i="1"/>
  <c r="Q102" i="1"/>
  <c r="Q86" i="1"/>
  <c r="Q70" i="1"/>
  <c r="Q54" i="1"/>
  <c r="Q38" i="1"/>
  <c r="Q22" i="1"/>
  <c r="Q6" i="1"/>
  <c r="K90" i="1"/>
  <c r="K74" i="1"/>
  <c r="K58" i="1"/>
  <c r="K42" i="1"/>
  <c r="K26" i="1"/>
  <c r="K10" i="1"/>
  <c r="J94" i="1"/>
  <c r="J74" i="1"/>
  <c r="J54" i="1"/>
  <c r="J14" i="1"/>
  <c r="H70" i="1"/>
  <c r="H50" i="1"/>
  <c r="H34" i="1"/>
  <c r="H18" i="1"/>
  <c r="B98" i="1"/>
  <c r="B70" i="1"/>
  <c r="B30" i="1"/>
  <c r="S29" i="1"/>
  <c r="Q97" i="1"/>
  <c r="Q65" i="1"/>
  <c r="Q33" i="1"/>
  <c r="K101" i="1"/>
  <c r="K69" i="1"/>
  <c r="K33" i="1"/>
  <c r="AC41" i="1"/>
  <c r="AB88" i="1"/>
  <c r="AB53" i="1"/>
  <c r="AB21" i="1"/>
  <c r="Z89" i="1"/>
  <c r="Z57" i="1"/>
  <c r="Z25" i="1"/>
  <c r="T93" i="1"/>
  <c r="T61" i="1"/>
  <c r="T34" i="1"/>
  <c r="T13" i="1"/>
  <c r="S97" i="1"/>
  <c r="S81" i="1"/>
  <c r="S65" i="1"/>
  <c r="AC36" i="1"/>
  <c r="AB84" i="1"/>
  <c r="AB50" i="1"/>
  <c r="AB18" i="1"/>
  <c r="Z86" i="1"/>
  <c r="Z54" i="1"/>
  <c r="Z22" i="1"/>
  <c r="T90" i="1"/>
  <c r="T58" i="1"/>
  <c r="T33" i="1"/>
  <c r="T12" i="1"/>
  <c r="S96" i="1"/>
  <c r="S80" i="1"/>
  <c r="S64" i="1"/>
  <c r="S48" i="1"/>
  <c r="S32" i="1"/>
  <c r="S16" i="1"/>
  <c r="Q100" i="1"/>
  <c r="Q84" i="1"/>
  <c r="Q68" i="1"/>
  <c r="Q52" i="1"/>
  <c r="Q36" i="1"/>
  <c r="Q20" i="1"/>
  <c r="K104" i="1"/>
  <c r="K88" i="1"/>
  <c r="K72" i="1"/>
  <c r="K56" i="1"/>
  <c r="K40" i="1"/>
  <c r="K24" i="1"/>
  <c r="K8" i="1"/>
  <c r="J92" i="1"/>
  <c r="J76" i="1"/>
  <c r="J60" i="1"/>
  <c r="J44" i="1"/>
  <c r="J28" i="1"/>
  <c r="J12" i="1"/>
  <c r="H96" i="1"/>
  <c r="H80" i="1"/>
  <c r="H64" i="1"/>
  <c r="H48" i="1"/>
  <c r="H32" i="1"/>
  <c r="H16" i="1"/>
  <c r="J101" i="1"/>
  <c r="J37" i="1"/>
  <c r="H73" i="1"/>
  <c r="H9" i="1"/>
  <c r="B76" i="1"/>
  <c r="B44" i="1"/>
  <c r="B12" i="1"/>
  <c r="J65" i="1"/>
  <c r="H101" i="1"/>
  <c r="H37" i="1"/>
  <c r="B89" i="1"/>
  <c r="B57" i="1"/>
  <c r="B25" i="1"/>
  <c r="J93" i="1"/>
  <c r="J29" i="1"/>
  <c r="H65" i="1"/>
  <c r="B72" i="1"/>
  <c r="B8" i="1"/>
  <c r="H93" i="1"/>
  <c r="B85" i="1"/>
  <c r="B21" i="1"/>
  <c r="AK34" i="1"/>
  <c r="AL76" i="1"/>
  <c r="AT89" i="1"/>
  <c r="AL81" i="1"/>
  <c r="AB97" i="1"/>
  <c r="T36" i="1"/>
  <c r="AI13" i="1"/>
  <c r="Z87" i="1"/>
  <c r="AK77" i="1"/>
  <c r="AC21" i="1"/>
  <c r="AK17" i="1"/>
  <c r="AC100" i="1"/>
  <c r="AB49" i="1"/>
  <c r="Z53" i="1"/>
  <c r="T57" i="1"/>
  <c r="S95" i="1"/>
  <c r="S47" i="1"/>
  <c r="Q99" i="1"/>
  <c r="Q51" i="1"/>
  <c r="K103" i="1"/>
  <c r="AR103" i="1"/>
  <c r="BC104" i="1"/>
  <c r="AT64" i="1"/>
  <c r="AR8" i="1"/>
  <c r="BC67" i="1"/>
  <c r="BA33" i="1"/>
  <c r="AU21" i="1"/>
  <c r="AR104" i="1"/>
  <c r="AR7" i="1"/>
  <c r="AL23" i="1"/>
  <c r="AK53" i="1"/>
  <c r="AI41" i="1"/>
  <c r="AC29" i="1"/>
  <c r="AB28" i="1"/>
  <c r="Z44" i="1"/>
  <c r="T60" i="1"/>
  <c r="AL5" i="1"/>
  <c r="AK20" i="1"/>
  <c r="AI35" i="1"/>
  <c r="AC49" i="1"/>
  <c r="AB67" i="1"/>
  <c r="Z103" i="1"/>
  <c r="Z39" i="1"/>
  <c r="T75" i="1"/>
  <c r="AK99" i="1"/>
  <c r="AK13" i="1"/>
  <c r="AI28" i="1"/>
  <c r="AC69" i="1"/>
  <c r="AC27" i="1"/>
  <c r="AL9" i="1"/>
  <c r="AK65" i="1"/>
  <c r="AK23" i="1"/>
  <c r="AI80" i="1"/>
  <c r="AI37" i="1"/>
  <c r="AI11" i="1"/>
  <c r="AC79" i="1"/>
  <c r="AB104" i="1"/>
  <c r="AB57" i="1"/>
  <c r="AB25" i="1"/>
  <c r="Z93" i="1"/>
  <c r="Z61" i="1"/>
  <c r="Z29" i="1"/>
  <c r="T97" i="1"/>
  <c r="T65" i="1"/>
  <c r="T37" i="1"/>
  <c r="T15" i="1"/>
  <c r="S99" i="1"/>
  <c r="S83" i="1"/>
  <c r="S67" i="1"/>
  <c r="S51" i="1"/>
  <c r="S35" i="1"/>
  <c r="S19" i="1"/>
  <c r="Q103" i="1"/>
  <c r="Q87" i="1"/>
  <c r="Q71" i="1"/>
  <c r="Q55" i="1"/>
  <c r="Q39" i="1"/>
  <c r="Q23" i="1"/>
  <c r="Q7" i="1"/>
  <c r="K91" i="1"/>
  <c r="K75" i="1"/>
  <c r="K59" i="1"/>
  <c r="K43" i="1"/>
  <c r="K27" i="1"/>
  <c r="K11" i="1"/>
  <c r="J95" i="1"/>
  <c r="J79" i="1"/>
  <c r="J63" i="1"/>
  <c r="J47" i="1"/>
  <c r="J31" i="1"/>
  <c r="J15" i="1"/>
  <c r="H99" i="1"/>
  <c r="H83" i="1"/>
  <c r="H67" i="1"/>
  <c r="H51" i="1"/>
  <c r="H35" i="1"/>
  <c r="H19" i="1"/>
  <c r="B103" i="1"/>
  <c r="B87" i="1"/>
  <c r="B71" i="1"/>
  <c r="B55" i="1"/>
  <c r="B39" i="1"/>
  <c r="B23" i="1"/>
  <c r="B7" i="1"/>
  <c r="J46" i="1"/>
  <c r="J18" i="1"/>
  <c r="H90" i="1"/>
  <c r="H66" i="1"/>
  <c r="B74" i="1"/>
  <c r="B46" i="1"/>
  <c r="B18" i="1"/>
  <c r="S45" i="1"/>
  <c r="S25" i="1"/>
  <c r="Q93" i="1"/>
  <c r="Q61" i="1"/>
  <c r="Q29" i="1"/>
  <c r="K97" i="1"/>
  <c r="K65" i="1"/>
  <c r="K29" i="1"/>
  <c r="AC25" i="1"/>
  <c r="AB79" i="1"/>
  <c r="AB46" i="1"/>
  <c r="AB14" i="1"/>
  <c r="Z82" i="1"/>
  <c r="Z50" i="1"/>
  <c r="Z18" i="1"/>
  <c r="T86" i="1"/>
  <c r="T54" i="1"/>
  <c r="T30" i="1"/>
  <c r="T10" i="1"/>
  <c r="S94" i="1"/>
  <c r="S78" i="1"/>
  <c r="S62" i="1"/>
  <c r="S46" i="1"/>
  <c r="S30" i="1"/>
  <c r="S14" i="1"/>
  <c r="Q98" i="1"/>
  <c r="Q82" i="1"/>
  <c r="Q66" i="1"/>
  <c r="Q50" i="1"/>
  <c r="Q34" i="1"/>
  <c r="Q18" i="1"/>
  <c r="K102" i="1"/>
  <c r="K86" i="1"/>
  <c r="K70" i="1"/>
  <c r="K54" i="1"/>
  <c r="K38" i="1"/>
  <c r="K22" i="1"/>
  <c r="K6" i="1"/>
  <c r="J90" i="1"/>
  <c r="J70" i="1"/>
  <c r="J42" i="1"/>
  <c r="J6" i="1"/>
  <c r="H62" i="1"/>
  <c r="H46" i="1"/>
  <c r="H30" i="1"/>
  <c r="H14" i="1"/>
  <c r="B94" i="1"/>
  <c r="B62" i="1"/>
  <c r="B22" i="1"/>
  <c r="S21" i="1"/>
  <c r="Q89" i="1"/>
  <c r="Q57" i="1"/>
  <c r="Q25" i="1"/>
  <c r="K93" i="1"/>
  <c r="K57" i="1"/>
  <c r="K25" i="1"/>
  <c r="AC20" i="1"/>
  <c r="AB77" i="1"/>
  <c r="AB45" i="1"/>
  <c r="AB13" i="1"/>
  <c r="Z81" i="1"/>
  <c r="Z49" i="1"/>
  <c r="Z17" i="1"/>
  <c r="T85" i="1"/>
  <c r="T53" i="1"/>
  <c r="T29" i="1"/>
  <c r="T9" i="1"/>
  <c r="S93" i="1"/>
  <c r="S77" i="1"/>
  <c r="S61" i="1"/>
  <c r="AC16" i="1"/>
  <c r="AB74" i="1"/>
  <c r="AB42" i="1"/>
  <c r="AB10" i="1"/>
  <c r="Z78" i="1"/>
  <c r="Z46" i="1"/>
  <c r="Z14" i="1"/>
  <c r="T82" i="1"/>
  <c r="T50" i="1"/>
  <c r="T27" i="1"/>
  <c r="T8" i="1"/>
  <c r="S92" i="1"/>
  <c r="S76" i="1"/>
  <c r="S60" i="1"/>
  <c r="S44" i="1"/>
  <c r="S28" i="1"/>
  <c r="S12" i="1"/>
  <c r="Q96" i="1"/>
  <c r="Q80" i="1"/>
  <c r="Q64" i="1"/>
  <c r="Q48" i="1"/>
  <c r="Q32" i="1"/>
  <c r="Q16" i="1"/>
  <c r="K100" i="1"/>
  <c r="K84" i="1"/>
  <c r="K68" i="1"/>
  <c r="K52" i="1"/>
  <c r="K36" i="1"/>
  <c r="K20" i="1"/>
  <c r="J104" i="1"/>
  <c r="J88" i="1"/>
  <c r="J72" i="1"/>
  <c r="J56" i="1"/>
  <c r="J40" i="1"/>
  <c r="J24" i="1"/>
  <c r="J8" i="1"/>
  <c r="H92" i="1"/>
  <c r="H76" i="1"/>
  <c r="H60" i="1"/>
  <c r="H44" i="1"/>
  <c r="H28" i="1"/>
  <c r="H12" i="1"/>
  <c r="J85" i="1"/>
  <c r="J21" i="1"/>
  <c r="H57" i="1"/>
  <c r="B100" i="1"/>
  <c r="B68" i="1"/>
  <c r="B36" i="1"/>
  <c r="K13" i="1"/>
  <c r="J49" i="1"/>
  <c r="H85" i="1"/>
  <c r="H21" i="1"/>
  <c r="B81" i="1"/>
  <c r="B49" i="1"/>
  <c r="B17" i="1"/>
  <c r="J77" i="1"/>
  <c r="J13" i="1"/>
  <c r="H49" i="1"/>
  <c r="B96" i="1"/>
  <c r="B64" i="1"/>
  <c r="B32" i="1"/>
  <c r="K5" i="1"/>
  <c r="J41" i="1"/>
  <c r="H77" i="1"/>
  <c r="H13" i="1"/>
  <c r="B77" i="1"/>
  <c r="B45" i="1"/>
  <c r="B13" i="1"/>
  <c r="BC15" i="1"/>
  <c r="BC24" i="1"/>
  <c r="AR77" i="1"/>
  <c r="AK27" i="1"/>
  <c r="AB8" i="1"/>
  <c r="AK84" i="1"/>
  <c r="AB51" i="1"/>
  <c r="T59" i="1"/>
  <c r="AI7" i="1"/>
  <c r="AK103" i="1"/>
  <c r="AI75" i="1"/>
  <c r="AC73" i="1"/>
  <c r="AB17" i="1"/>
  <c r="Z21" i="1"/>
  <c r="T31" i="1"/>
  <c r="S79" i="1"/>
  <c r="S31" i="1"/>
  <c r="Q83" i="1"/>
  <c r="Q35" i="1"/>
  <c r="K87" i="1"/>
  <c r="AT70" i="1"/>
  <c r="AB78" i="1"/>
  <c r="BA29" i="1"/>
  <c r="AR79" i="1"/>
  <c r="AL44" i="1"/>
  <c r="BA92" i="1"/>
  <c r="AU75" i="1"/>
  <c r="AT63" i="1"/>
  <c r="AR51" i="1"/>
  <c r="AL63" i="1"/>
  <c r="AL16" i="1"/>
  <c r="AI100" i="1"/>
  <c r="AC83" i="1"/>
  <c r="AB72" i="1"/>
  <c r="Z88" i="1"/>
  <c r="T100" i="1"/>
  <c r="T16" i="1"/>
  <c r="AK63" i="1"/>
  <c r="AI77" i="1"/>
  <c r="AC92" i="1"/>
  <c r="AC7" i="1"/>
  <c r="AB35" i="1"/>
  <c r="Z71" i="1"/>
  <c r="Z7" i="1"/>
  <c r="AL89" i="1"/>
  <c r="AK56" i="1"/>
  <c r="AI71" i="1"/>
  <c r="AC91" i="1"/>
  <c r="AC48" i="1"/>
  <c r="AL53" i="1"/>
  <c r="AK87" i="1"/>
  <c r="AK44" i="1"/>
  <c r="AI101" i="1"/>
  <c r="AI59" i="1"/>
  <c r="AI21" i="1"/>
  <c r="AC95" i="1"/>
  <c r="AC52" i="1"/>
  <c r="AB73" i="1"/>
  <c r="AB41" i="1"/>
  <c r="AB9" i="1"/>
  <c r="Z77" i="1"/>
  <c r="Z45" i="1"/>
  <c r="Z13" i="1"/>
  <c r="T81" i="1"/>
  <c r="T49" i="1"/>
  <c r="T26" i="1"/>
  <c r="T7" i="1"/>
  <c r="S91" i="1"/>
  <c r="S75" i="1"/>
  <c r="S59" i="1"/>
  <c r="S43" i="1"/>
  <c r="S27" i="1"/>
  <c r="S11" i="1"/>
  <c r="Q95" i="1"/>
  <c r="Q79" i="1"/>
  <c r="Q63" i="1"/>
  <c r="Q47" i="1"/>
  <c r="Q31" i="1"/>
  <c r="Q15" i="1"/>
  <c r="K99" i="1"/>
  <c r="K83" i="1"/>
  <c r="K67" i="1"/>
  <c r="K51" i="1"/>
  <c r="K35" i="1"/>
  <c r="K19" i="1"/>
  <c r="J103" i="1"/>
  <c r="J87" i="1"/>
  <c r="J71" i="1"/>
  <c r="J55" i="1"/>
  <c r="J39" i="1"/>
  <c r="J23" i="1"/>
  <c r="J7" i="1"/>
  <c r="H91" i="1"/>
  <c r="H75" i="1"/>
  <c r="H59" i="1"/>
  <c r="H43" i="1"/>
  <c r="H27" i="1"/>
  <c r="H11" i="1"/>
  <c r="B95" i="1"/>
  <c r="B79" i="1"/>
  <c r="B63" i="1"/>
  <c r="B47" i="1"/>
  <c r="B31" i="1"/>
  <c r="B15" i="1"/>
  <c r="J58" i="1"/>
  <c r="J30" i="1"/>
  <c r="H102" i="1"/>
  <c r="H78" i="1"/>
  <c r="B90" i="1"/>
  <c r="B58" i="1"/>
  <c r="B34" i="1"/>
  <c r="B6" i="1"/>
  <c r="S37" i="1"/>
  <c r="S9" i="1"/>
  <c r="Q77" i="1"/>
  <c r="Q45" i="1"/>
  <c r="Q13" i="1"/>
  <c r="K81" i="1"/>
  <c r="K45" i="1"/>
  <c r="AC68" i="1"/>
  <c r="AB100" i="1"/>
  <c r="AB62" i="1"/>
  <c r="AB30" i="1"/>
  <c r="Z98" i="1"/>
  <c r="Z66" i="1"/>
  <c r="Z34" i="1"/>
  <c r="T102" i="1"/>
  <c r="T70" i="1"/>
  <c r="T41" i="1"/>
  <c r="T19" i="1"/>
  <c r="S102" i="1"/>
  <c r="S86" i="1"/>
  <c r="S70" i="1"/>
  <c r="S54" i="1"/>
  <c r="S38" i="1"/>
  <c r="S22" i="1"/>
  <c r="S6" i="1"/>
  <c r="Q90" i="1"/>
  <c r="Q74" i="1"/>
  <c r="Q58" i="1"/>
  <c r="Q42" i="1"/>
  <c r="Q26" i="1"/>
  <c r="Q10" i="1"/>
  <c r="K94" i="1"/>
  <c r="K78" i="1"/>
  <c r="K62" i="1"/>
  <c r="K46" i="1"/>
  <c r="K30" i="1"/>
  <c r="K14" i="1"/>
  <c r="J98" i="1"/>
  <c r="J82" i="1"/>
  <c r="J62" i="1"/>
  <c r="J22" i="1"/>
  <c r="H82" i="1"/>
  <c r="H54" i="1"/>
  <c r="H38" i="1"/>
  <c r="H22" i="1"/>
  <c r="B102" i="1"/>
  <c r="B78" i="1"/>
  <c r="B42" i="1"/>
  <c r="S49" i="1"/>
  <c r="S5" i="1"/>
  <c r="Q73" i="1"/>
  <c r="Q41" i="1"/>
  <c r="Q9" i="1"/>
  <c r="K77" i="1"/>
  <c r="K41" i="1"/>
  <c r="AC63" i="1"/>
  <c r="AB99" i="1"/>
  <c r="AB61" i="1"/>
  <c r="AB29" i="1"/>
  <c r="Z97" i="1"/>
  <c r="Z65" i="1"/>
  <c r="Z33" i="1"/>
  <c r="T101" i="1"/>
  <c r="T69" i="1"/>
  <c r="T39" i="1"/>
  <c r="T18" i="1"/>
  <c r="S101" i="1"/>
  <c r="S85" i="1"/>
  <c r="S69" i="1"/>
  <c r="AC57" i="1"/>
  <c r="AB95" i="1"/>
  <c r="AB58" i="1"/>
  <c r="AB26" i="1"/>
  <c r="Z94" i="1"/>
  <c r="Z62" i="1"/>
  <c r="Z30" i="1"/>
  <c r="T98" i="1"/>
  <c r="T66" i="1"/>
  <c r="T38" i="1"/>
  <c r="T17" i="1"/>
  <c r="S100" i="1"/>
  <c r="S84" i="1"/>
  <c r="S68" i="1"/>
  <c r="S52" i="1"/>
  <c r="S36" i="1"/>
  <c r="S20" i="1"/>
  <c r="Q104" i="1"/>
  <c r="Q88" i="1"/>
  <c r="Q72" i="1"/>
  <c r="Q56" i="1"/>
  <c r="Q40" i="1"/>
  <c r="Q24" i="1"/>
  <c r="Q8" i="1"/>
  <c r="K92" i="1"/>
  <c r="K76" i="1"/>
  <c r="K60" i="1"/>
  <c r="K44" i="1"/>
  <c r="K28" i="1"/>
  <c r="K12" i="1"/>
  <c r="J96" i="1"/>
  <c r="J80" i="1"/>
  <c r="J64" i="1"/>
  <c r="J48" i="1"/>
  <c r="J32" i="1"/>
  <c r="J16" i="1"/>
  <c r="H100" i="1"/>
  <c r="H84" i="1"/>
  <c r="H68" i="1"/>
  <c r="H52" i="1"/>
  <c r="H36" i="1"/>
  <c r="H20" i="1"/>
  <c r="K61" i="1"/>
  <c r="J53" i="1"/>
  <c r="H89" i="1"/>
  <c r="H25" i="1"/>
  <c r="B84" i="1"/>
  <c r="B52" i="1"/>
  <c r="B20" i="1"/>
  <c r="J81" i="1"/>
  <c r="J17" i="1"/>
  <c r="H53" i="1"/>
  <c r="B97" i="1"/>
  <c r="B65" i="1"/>
  <c r="B33" i="1"/>
  <c r="K9" i="1"/>
  <c r="J45" i="1"/>
  <c r="H81" i="1"/>
  <c r="H17" i="1"/>
  <c r="B80" i="1"/>
  <c r="B48" i="1"/>
  <c r="B16" i="1"/>
  <c r="J73" i="1"/>
  <c r="J9" i="1"/>
  <c r="H45" i="1"/>
  <c r="B93" i="1"/>
  <c r="B61" i="1"/>
  <c r="B29" i="1"/>
  <c r="B104" i="1"/>
  <c r="B40" i="1"/>
  <c r="J57" i="1"/>
  <c r="H29" i="1"/>
  <c r="B53" i="1"/>
  <c r="BC26" i="1"/>
  <c r="AT21" i="1"/>
  <c r="BA7" i="1"/>
  <c r="AL87" i="1"/>
  <c r="AI15" i="1"/>
  <c r="Z24" i="1"/>
  <c r="AI99" i="1"/>
  <c r="AC28" i="1"/>
  <c r="Z23" i="1"/>
  <c r="AI92" i="1"/>
  <c r="AC64" i="1"/>
  <c r="AK60" i="1"/>
  <c r="AI32" i="1"/>
  <c r="AB93" i="1"/>
  <c r="Z85" i="1"/>
  <c r="T89" i="1"/>
  <c r="T11" i="1"/>
  <c r="S63" i="1"/>
  <c r="S15" i="1"/>
  <c r="Q67" i="1"/>
  <c r="Q19" i="1"/>
  <c r="K71" i="1"/>
  <c r="K7" i="1"/>
  <c r="J43" i="1"/>
  <c r="H79" i="1"/>
  <c r="H15" i="1"/>
  <c r="B51" i="1"/>
  <c r="J38" i="1"/>
  <c r="B66" i="1"/>
  <c r="S17" i="1"/>
  <c r="K89" i="1"/>
  <c r="AB70" i="1"/>
  <c r="Z42" i="1"/>
  <c r="T25" i="1"/>
  <c r="S58" i="1"/>
  <c r="Q94" i="1"/>
  <c r="Q30" i="1"/>
  <c r="K66" i="1"/>
  <c r="J102" i="1"/>
  <c r="H94" i="1"/>
  <c r="H10" i="1"/>
  <c r="S13" i="1"/>
  <c r="K85" i="1"/>
  <c r="AB69" i="1"/>
  <c r="Z41" i="1"/>
  <c r="T23" i="1"/>
  <c r="S57" i="1"/>
  <c r="Z102" i="1"/>
  <c r="T74" i="1"/>
  <c r="S88" i="1"/>
  <c r="S24" i="1"/>
  <c r="Q60" i="1"/>
  <c r="K96" i="1"/>
  <c r="K32" i="1"/>
  <c r="J68" i="1"/>
  <c r="H104" i="1"/>
  <c r="H40" i="1"/>
  <c r="J5" i="1"/>
  <c r="B28" i="1"/>
  <c r="H5" i="1"/>
  <c r="J61" i="1"/>
  <c r="B56" i="1"/>
  <c r="H61" i="1"/>
  <c r="B5" i="1"/>
  <c r="J11" i="1"/>
  <c r="Q53" i="1"/>
  <c r="T78" i="1"/>
  <c r="Q62" i="1"/>
  <c r="J66" i="1"/>
  <c r="Q49" i="1"/>
  <c r="S89" i="1"/>
  <c r="T22" i="1"/>
  <c r="Q28" i="1"/>
  <c r="J36" i="1"/>
  <c r="B92" i="1"/>
  <c r="H33" i="1"/>
  <c r="K55" i="1"/>
  <c r="J91" i="1"/>
  <c r="J27" i="1"/>
  <c r="H63" i="1"/>
  <c r="B99" i="1"/>
  <c r="B35" i="1"/>
  <c r="J10" i="1"/>
  <c r="B38" i="1"/>
  <c r="Q85" i="1"/>
  <c r="K53" i="1"/>
  <c r="AB38" i="1"/>
  <c r="Z10" i="1"/>
  <c r="T6" i="1"/>
  <c r="S42" i="1"/>
  <c r="Q78" i="1"/>
  <c r="Q14" i="1"/>
  <c r="K50" i="1"/>
  <c r="J86" i="1"/>
  <c r="H58" i="1"/>
  <c r="B86" i="1"/>
  <c r="Q81" i="1"/>
  <c r="K49" i="1"/>
  <c r="AB37" i="1"/>
  <c r="Z9" i="1"/>
  <c r="T5" i="1"/>
  <c r="AC5" i="1"/>
  <c r="Z70" i="1"/>
  <c r="T43" i="1"/>
  <c r="S72" i="1"/>
  <c r="S8" i="1"/>
  <c r="Q44" i="1"/>
  <c r="K80" i="1"/>
  <c r="K16" i="1"/>
  <c r="J52" i="1"/>
  <c r="H88" i="1"/>
  <c r="H24" i="1"/>
  <c r="H41" i="1"/>
  <c r="J97" i="1"/>
  <c r="B73" i="1"/>
  <c r="H97" i="1"/>
  <c r="B24" i="1"/>
  <c r="B101" i="1"/>
  <c r="K39" i="1"/>
  <c r="H47" i="1"/>
  <c r="B19" i="1"/>
  <c r="B14" i="1"/>
  <c r="AB6" i="1"/>
  <c r="S26" i="1"/>
  <c r="K34" i="1"/>
  <c r="B50" i="1"/>
  <c r="AB5" i="1"/>
  <c r="AB66" i="1"/>
  <c r="S56" i="1"/>
  <c r="J100" i="1"/>
  <c r="H8" i="1"/>
  <c r="B41" i="1"/>
  <c r="B69" i="1"/>
  <c r="K23" i="1"/>
  <c r="J59" i="1"/>
  <c r="H95" i="1"/>
  <c r="H31" i="1"/>
  <c r="B67" i="1"/>
  <c r="J78" i="1"/>
  <c r="H6" i="1"/>
  <c r="S41" i="1"/>
  <c r="Q21" i="1"/>
  <c r="AC11" i="1"/>
  <c r="Z74" i="1"/>
  <c r="T46" i="1"/>
  <c r="S74" i="1"/>
  <c r="S10" i="1"/>
  <c r="Q46" i="1"/>
  <c r="K82" i="1"/>
  <c r="K18" i="1"/>
  <c r="J34" i="1"/>
  <c r="H26" i="1"/>
  <c r="B10" i="1"/>
  <c r="Q17" i="1"/>
  <c r="AC9" i="1"/>
  <c r="Z73" i="1"/>
  <c r="T45" i="1"/>
  <c r="S73" i="1"/>
  <c r="AB34" i="1"/>
  <c r="Z6" i="1"/>
  <c r="S104" i="1"/>
  <c r="S40" i="1"/>
  <c r="Q76" i="1"/>
  <c r="Q12" i="1"/>
  <c r="K48" i="1"/>
  <c r="J84" i="1"/>
  <c r="J20" i="1"/>
  <c r="H56" i="1"/>
  <c r="J69" i="1"/>
  <c r="B60" i="1"/>
  <c r="H69" i="1"/>
  <c r="B9" i="1"/>
  <c r="B88" i="1"/>
  <c r="J25" i="1"/>
  <c r="B37" i="1"/>
  <c r="J75" i="1"/>
  <c r="B83" i="1"/>
  <c r="H86" i="1"/>
  <c r="K21" i="1"/>
  <c r="S90" i="1"/>
  <c r="K98" i="1"/>
  <c r="H42" i="1"/>
  <c r="K17" i="1"/>
  <c r="T77" i="1"/>
  <c r="Z38" i="1"/>
  <c r="Q92" i="1"/>
  <c r="K64" i="1"/>
  <c r="H72" i="1"/>
  <c r="J33" i="1"/>
  <c r="J89" i="1"/>
  <c r="AS98" i="1" l="1"/>
  <c r="F96" i="2" s="1"/>
  <c r="AJ98" i="1"/>
  <c r="E96" i="2" s="1"/>
  <c r="R93" i="1"/>
  <c r="C91" i="2" s="1"/>
  <c r="BB87" i="1"/>
  <c r="G85" i="2" s="1"/>
  <c r="AJ82" i="1"/>
  <c r="E80" i="2" s="1"/>
  <c r="R77" i="1"/>
  <c r="C75" i="2" s="1"/>
  <c r="BB71" i="1"/>
  <c r="G69" i="2" s="1"/>
  <c r="AJ66" i="1"/>
  <c r="E64" i="2" s="1"/>
  <c r="R61" i="1"/>
  <c r="C59" i="2" s="1"/>
  <c r="R55" i="1"/>
  <c r="C53" i="2" s="1"/>
  <c r="I96" i="1"/>
  <c r="B94" i="2" s="1"/>
  <c r="AS90" i="1"/>
  <c r="F88" i="2" s="1"/>
  <c r="AA85" i="1"/>
  <c r="D83" i="2" s="1"/>
  <c r="I80" i="1"/>
  <c r="B78" i="2" s="1"/>
  <c r="AS74" i="1"/>
  <c r="F72" i="2" s="1"/>
  <c r="AS68" i="1"/>
  <c r="F66" i="2" s="1"/>
  <c r="AA61" i="1"/>
  <c r="D59" i="2" s="1"/>
  <c r="AA53" i="1"/>
  <c r="D51" i="2" s="1"/>
  <c r="BB94" i="1"/>
  <c r="G92" i="2" s="1"/>
  <c r="BB86" i="1"/>
  <c r="G84" i="2" s="1"/>
  <c r="R80" i="1"/>
  <c r="C78" i="2" s="1"/>
  <c r="BB72" i="1"/>
  <c r="G70" i="2" s="1"/>
  <c r="AJ65" i="1"/>
  <c r="E63" i="2" s="1"/>
  <c r="I55" i="1"/>
  <c r="B53" i="2" s="1"/>
  <c r="AA94" i="1"/>
  <c r="D92" i="2" s="1"/>
  <c r="AS83" i="1"/>
  <c r="F81" i="2" s="1"/>
  <c r="I73" i="1"/>
  <c r="B71" i="2" s="1"/>
  <c r="AJ62" i="1"/>
  <c r="E60" i="2" s="1"/>
  <c r="R50" i="1"/>
  <c r="C48" i="2" s="1"/>
  <c r="I37" i="1"/>
  <c r="B35" i="2" s="1"/>
  <c r="AA22" i="1"/>
  <c r="D20" i="2" s="1"/>
  <c r="AJ6" i="1"/>
  <c r="E4" i="2" s="1"/>
  <c r="K96" i="2"/>
  <c r="O80" i="2"/>
  <c r="I32" i="1"/>
  <c r="B30" i="2" s="1"/>
  <c r="R95" i="1"/>
  <c r="C93" i="2" s="1"/>
  <c r="R87" i="1"/>
  <c r="C85" i="2" s="1"/>
  <c r="BB81" i="1"/>
  <c r="G79" i="2" s="1"/>
  <c r="AJ76" i="1"/>
  <c r="E74" i="2" s="1"/>
  <c r="R71" i="1"/>
  <c r="C69" i="2" s="1"/>
  <c r="BB65" i="1"/>
  <c r="G63" i="2" s="1"/>
  <c r="AA60" i="1"/>
  <c r="D58" i="2" s="1"/>
  <c r="AS52" i="1"/>
  <c r="F50" i="2" s="1"/>
  <c r="AA95" i="1"/>
  <c r="D93" i="2" s="1"/>
  <c r="I90" i="1"/>
  <c r="B88" i="2" s="1"/>
  <c r="AS84" i="1"/>
  <c r="F82" i="2" s="1"/>
  <c r="AA79" i="1"/>
  <c r="D77" i="2" s="1"/>
  <c r="I74" i="1"/>
  <c r="B72" i="2" s="1"/>
  <c r="I68" i="1"/>
  <c r="B66" i="2" s="1"/>
  <c r="AJ60" i="1"/>
  <c r="E58" i="2" s="1"/>
  <c r="R51" i="1"/>
  <c r="C49" i="2" s="1"/>
  <c r="R94" i="1"/>
  <c r="C92" i="2" s="1"/>
  <c r="BB82" i="1"/>
  <c r="G80" i="2" s="1"/>
  <c r="AJ75" i="1"/>
  <c r="E73" i="2" s="1"/>
  <c r="R68" i="1"/>
  <c r="C66" i="2" s="1"/>
  <c r="BB59" i="1"/>
  <c r="G57" i="2" s="1"/>
  <c r="AJ91" i="1"/>
  <c r="E89" i="2" s="1"/>
  <c r="AA88" i="1"/>
  <c r="D86" i="2" s="1"/>
  <c r="AS77" i="1"/>
  <c r="F75" i="2" s="1"/>
  <c r="I67" i="1"/>
  <c r="B65" i="2" s="1"/>
  <c r="BB56" i="1"/>
  <c r="G54" i="2" s="1"/>
  <c r="AS43" i="1"/>
  <c r="F41" i="2" s="1"/>
  <c r="I27" i="1"/>
  <c r="B25" i="2" s="1"/>
  <c r="I16" i="1"/>
  <c r="B14" i="2" s="1"/>
  <c r="N100" i="2"/>
  <c r="L95" i="2"/>
  <c r="M79" i="2"/>
  <c r="AJ41" i="1"/>
  <c r="E39" i="2" s="1"/>
  <c r="BB91" i="1"/>
  <c r="G89" i="2" s="1"/>
  <c r="BB83" i="1"/>
  <c r="G81" i="2" s="1"/>
  <c r="BB75" i="1"/>
  <c r="G73" i="2" s="1"/>
  <c r="BB67" i="1"/>
  <c r="G65" i="2" s="1"/>
  <c r="AJ59" i="1"/>
  <c r="E57" i="2" s="1"/>
  <c r="AS47" i="1"/>
  <c r="F45" i="2" s="1"/>
  <c r="I92" i="1"/>
  <c r="B90" i="2" s="1"/>
  <c r="I84" i="1"/>
  <c r="B82" i="2" s="1"/>
  <c r="AA73" i="1"/>
  <c r="D71" i="2" s="1"/>
  <c r="I63" i="1"/>
  <c r="B61" i="2" s="1"/>
  <c r="AA50" i="1"/>
  <c r="D48" i="2" s="1"/>
  <c r="BB88" i="1"/>
  <c r="G86" i="2" s="1"/>
  <c r="R78" i="1"/>
  <c r="C76" i="2" s="1"/>
  <c r="R63" i="1"/>
  <c r="C61" i="2" s="1"/>
  <c r="I97" i="1"/>
  <c r="B95" i="2" s="1"/>
  <c r="I81" i="1"/>
  <c r="B79" i="2" s="1"/>
  <c r="R60" i="1"/>
  <c r="C58" i="2" s="1"/>
  <c r="R42" i="1"/>
  <c r="C40" i="2" s="1"/>
  <c r="I19" i="1"/>
  <c r="B17" i="2" s="1"/>
  <c r="R101" i="1"/>
  <c r="C99" i="2" s="1"/>
  <c r="O98" i="2"/>
  <c r="M93" i="2"/>
  <c r="K86" i="2"/>
  <c r="M75" i="2"/>
  <c r="AS23" i="1"/>
  <c r="F21" i="2" s="1"/>
  <c r="BB95" i="1"/>
  <c r="G93" i="2" s="1"/>
  <c r="AJ90" i="1"/>
  <c r="E88" i="2" s="1"/>
  <c r="R85" i="1"/>
  <c r="C83" i="2" s="1"/>
  <c r="BB79" i="1"/>
  <c r="G77" i="2" s="1"/>
  <c r="AJ74" i="1"/>
  <c r="E72" i="2" s="1"/>
  <c r="R69" i="1"/>
  <c r="C67" i="2" s="1"/>
  <c r="AJ63" i="1"/>
  <c r="E61" i="2" s="1"/>
  <c r="I58" i="1"/>
  <c r="B56" i="2" s="1"/>
  <c r="BB48" i="1"/>
  <c r="G46" i="2" s="1"/>
  <c r="AA93" i="1"/>
  <c r="D91" i="2" s="1"/>
  <c r="I88" i="1"/>
  <c r="B86" i="2" s="1"/>
  <c r="AS82" i="1"/>
  <c r="F80" i="2" s="1"/>
  <c r="AA77" i="1"/>
  <c r="D75" i="2" s="1"/>
  <c r="I72" i="1"/>
  <c r="B70" i="2" s="1"/>
  <c r="AA65" i="1"/>
  <c r="D63" i="2" s="1"/>
  <c r="R58" i="1"/>
  <c r="C56" i="2" s="1"/>
  <c r="BB98" i="1"/>
  <c r="G96" i="2" s="1"/>
  <c r="BB90" i="1"/>
  <c r="G88" i="2" s="1"/>
  <c r="AJ83" i="1"/>
  <c r="E81" i="2" s="1"/>
  <c r="R76" i="1"/>
  <c r="C74" i="2" s="1"/>
  <c r="AJ69" i="1"/>
  <c r="E67" i="2" s="1"/>
  <c r="I60" i="1"/>
  <c r="B58" i="2" s="1"/>
  <c r="AJ97" i="1"/>
  <c r="E95" i="2" s="1"/>
  <c r="I89" i="1"/>
  <c r="B87" i="2" s="1"/>
  <c r="AA78" i="1"/>
  <c r="D76" i="2" s="1"/>
  <c r="AS67" i="1"/>
  <c r="F65" i="2" s="1"/>
  <c r="I57" i="1"/>
  <c r="B55" i="2" s="1"/>
  <c r="AJ44" i="1"/>
  <c r="E42" i="2" s="1"/>
  <c r="AA27" i="1"/>
  <c r="D25" i="2" s="1"/>
  <c r="AA17" i="1"/>
  <c r="D15" i="2" s="1"/>
  <c r="M101" i="2"/>
  <c r="O90" i="2"/>
  <c r="I44" i="1"/>
  <c r="B42" i="2" s="1"/>
  <c r="BB97" i="1"/>
  <c r="G95" i="2" s="1"/>
  <c r="AJ92" i="1"/>
  <c r="E90" i="2" s="1"/>
  <c r="BB89" i="1"/>
  <c r="G87" i="2" s="1"/>
  <c r="AJ84" i="1"/>
  <c r="E82" i="2" s="1"/>
  <c r="R79" i="1"/>
  <c r="C77" i="2" s="1"/>
  <c r="BB73" i="1"/>
  <c r="G71" i="2" s="1"/>
  <c r="AJ68" i="1"/>
  <c r="E66" i="2" s="1"/>
  <c r="AS62" i="1"/>
  <c r="F60" i="2" s="1"/>
  <c r="BB57" i="1"/>
  <c r="G55" i="2" s="1"/>
  <c r="AJ48" i="1"/>
  <c r="E46" i="2" s="1"/>
  <c r="I98" i="1"/>
  <c r="B96" i="2" s="1"/>
  <c r="AS92" i="1"/>
  <c r="F90" i="2" s="1"/>
  <c r="AA87" i="1"/>
  <c r="D85" i="2" s="1"/>
  <c r="I82" i="1"/>
  <c r="B80" i="2" s="1"/>
  <c r="AS76" i="1"/>
  <c r="F74" i="2" s="1"/>
  <c r="AA71" i="1"/>
  <c r="D69" i="2" s="1"/>
  <c r="AS63" i="1"/>
  <c r="F61" i="2" s="1"/>
  <c r="AA57" i="1"/>
  <c r="D55" i="2" s="1"/>
  <c r="R98" i="1"/>
  <c r="C96" i="2" s="1"/>
  <c r="AJ89" i="1"/>
  <c r="E87" i="2" s="1"/>
  <c r="R86" i="1"/>
  <c r="C84" i="2" s="1"/>
  <c r="BB78" i="1"/>
  <c r="G76" i="2" s="1"/>
  <c r="R72" i="1"/>
  <c r="C70" i="2" s="1"/>
  <c r="AS64" i="1"/>
  <c r="F62" i="2" s="1"/>
  <c r="I53" i="1"/>
  <c r="B51" i="2" s="1"/>
  <c r="AS93" i="1"/>
  <c r="F91" i="2" s="1"/>
  <c r="I83" i="1"/>
  <c r="B81" i="2" s="1"/>
  <c r="AA72" i="1"/>
  <c r="D70" i="2" s="1"/>
  <c r="AS61" i="1"/>
  <c r="F59" i="2" s="1"/>
  <c r="AS49" i="1"/>
  <c r="F47" i="2" s="1"/>
  <c r="BB36" i="1"/>
  <c r="G34" i="2" s="1"/>
  <c r="AJ21" i="1"/>
  <c r="E19" i="2" s="1"/>
  <c r="R6" i="1"/>
  <c r="C4" i="2" s="1"/>
  <c r="K90" i="2"/>
  <c r="BB27" i="1"/>
  <c r="G25" i="2" s="1"/>
  <c r="R97" i="1"/>
  <c r="C95" i="2" s="1"/>
  <c r="AJ94" i="1"/>
  <c r="E92" i="2" s="1"/>
  <c r="R89" i="1"/>
  <c r="C87" i="2" s="1"/>
  <c r="AJ86" i="1"/>
  <c r="E84" i="2" s="1"/>
  <c r="R81" i="1"/>
  <c r="C79" i="2" s="1"/>
  <c r="AJ78" i="1"/>
  <c r="E76" i="2" s="1"/>
  <c r="R73" i="1"/>
  <c r="C71" i="2" s="1"/>
  <c r="AJ70" i="1"/>
  <c r="E68" i="2" s="1"/>
  <c r="R65" i="1"/>
  <c r="C63" i="2" s="1"/>
  <c r="I62" i="1"/>
  <c r="B60" i="2" s="1"/>
  <c r="R57" i="1"/>
  <c r="C55" i="2" s="1"/>
  <c r="BB51" i="1"/>
  <c r="G49" i="2" s="1"/>
  <c r="AA97" i="1"/>
  <c r="D95" i="2" s="1"/>
  <c r="AS94" i="1"/>
  <c r="F92" i="2" s="1"/>
  <c r="AA89" i="1"/>
  <c r="D87" i="2" s="1"/>
  <c r="AS86" i="1"/>
  <c r="F84" i="2" s="1"/>
  <c r="AA81" i="1"/>
  <c r="D79" i="2" s="1"/>
  <c r="AS78" i="1"/>
  <c r="F76" i="2" s="1"/>
  <c r="I76" i="1"/>
  <c r="B74" i="2" s="1"/>
  <c r="AS70" i="1"/>
  <c r="F68" i="2" s="1"/>
  <c r="AS66" i="1"/>
  <c r="F64" i="2" s="1"/>
  <c r="AS59" i="1"/>
  <c r="F57" i="2" s="1"/>
  <c r="AS55" i="1"/>
  <c r="F53" i="2" s="1"/>
  <c r="BB96" i="1"/>
  <c r="G94" i="2" s="1"/>
  <c r="BB92" i="1"/>
  <c r="G90" i="2" s="1"/>
  <c r="AJ85" i="1"/>
  <c r="E83" i="2" s="1"/>
  <c r="AJ81" i="1"/>
  <c r="E79" i="2" s="1"/>
  <c r="BB74" i="1"/>
  <c r="G72" i="2" s="1"/>
  <c r="BB70" i="1"/>
  <c r="G68" i="2" s="1"/>
  <c r="AJ67" i="1"/>
  <c r="E65" i="2" s="1"/>
  <c r="AJ57" i="1"/>
  <c r="E55" i="2" s="1"/>
  <c r="AS51" i="1"/>
  <c r="F49" i="2" s="1"/>
  <c r="AS91" i="1"/>
  <c r="F89" i="2" s="1"/>
  <c r="AA86" i="1"/>
  <c r="D84" i="2" s="1"/>
  <c r="AS75" i="1"/>
  <c r="F73" i="2" s="1"/>
  <c r="AA70" i="1"/>
  <c r="D68" i="2" s="1"/>
  <c r="I65" i="1"/>
  <c r="B63" i="2" s="1"/>
  <c r="R52" i="1"/>
  <c r="C50" i="2" s="1"/>
  <c r="I47" i="1"/>
  <c r="B45" i="2" s="1"/>
  <c r="BB34" i="1"/>
  <c r="G32" i="2" s="1"/>
  <c r="AS25" i="1"/>
  <c r="F23" i="2" s="1"/>
  <c r="BB11" i="1"/>
  <c r="G9" i="2" s="1"/>
  <c r="AJ37" i="1"/>
  <c r="E35" i="2" s="1"/>
  <c r="AJ96" i="1"/>
  <c r="E94" i="2" s="1"/>
  <c r="BB93" i="1"/>
  <c r="G91" i="2" s="1"/>
  <c r="R91" i="1"/>
  <c r="C89" i="2" s="1"/>
  <c r="AJ88" i="1"/>
  <c r="E86" i="2" s="1"/>
  <c r="BB85" i="1"/>
  <c r="G83" i="2" s="1"/>
  <c r="R83" i="1"/>
  <c r="C81" i="2" s="1"/>
  <c r="AJ80" i="1"/>
  <c r="E78" i="2" s="1"/>
  <c r="BB77" i="1"/>
  <c r="G75" i="2" s="1"/>
  <c r="R75" i="1"/>
  <c r="C73" i="2" s="1"/>
  <c r="AJ72" i="1"/>
  <c r="E70" i="2" s="1"/>
  <c r="BB69" i="1"/>
  <c r="G67" i="2" s="1"/>
  <c r="R67" i="1"/>
  <c r="C65" i="2" s="1"/>
  <c r="AA64" i="1"/>
  <c r="D62" i="2" s="1"/>
  <c r="BB61" i="1"/>
  <c r="G59" i="2" s="1"/>
  <c r="AS58" i="1"/>
  <c r="F56" i="2" s="1"/>
  <c r="I56" i="1"/>
  <c r="B54" i="2" s="1"/>
  <c r="I49" i="1"/>
  <c r="B47" i="2" s="1"/>
  <c r="R47" i="1"/>
  <c r="C45" i="2" s="1"/>
  <c r="AS96" i="1"/>
  <c r="F94" i="2" s="1"/>
  <c r="I94" i="1"/>
  <c r="B92" i="2" s="1"/>
  <c r="AA91" i="1"/>
  <c r="D89" i="2" s="1"/>
  <c r="AS88" i="1"/>
  <c r="F86" i="2" s="1"/>
  <c r="I86" i="1"/>
  <c r="B84" i="2" s="1"/>
  <c r="AA83" i="1"/>
  <c r="D81" i="2" s="1"/>
  <c r="AS80" i="1"/>
  <c r="F78" i="2" s="1"/>
  <c r="I78" i="1"/>
  <c r="B76" i="2" s="1"/>
  <c r="AA75" i="1"/>
  <c r="D73" i="2" s="1"/>
  <c r="AS72" i="1"/>
  <c r="F70" i="2" s="1"/>
  <c r="AA69" i="1"/>
  <c r="D67" i="2" s="1"/>
  <c r="I66" i="1"/>
  <c r="B64" i="2" s="1"/>
  <c r="BB62" i="1"/>
  <c r="G60" i="2" s="1"/>
  <c r="BB58" i="1"/>
  <c r="G56" i="2" s="1"/>
  <c r="AS53" i="1"/>
  <c r="F51" i="2" s="1"/>
  <c r="AJ49" i="1"/>
  <c r="E47" i="2" s="1"/>
  <c r="AJ95" i="1"/>
  <c r="E93" i="2" s="1"/>
  <c r="R92" i="1"/>
  <c r="C90" i="2" s="1"/>
  <c r="R88" i="1"/>
  <c r="C86" i="2" s="1"/>
  <c r="R84" i="1"/>
  <c r="C82" i="2" s="1"/>
  <c r="BB80" i="1"/>
  <c r="G78" i="2" s="1"/>
  <c r="AJ77" i="1"/>
  <c r="E75" i="2" s="1"/>
  <c r="AJ73" i="1"/>
  <c r="E71" i="2" s="1"/>
  <c r="R70" i="1"/>
  <c r="C68" i="2" s="1"/>
  <c r="BB66" i="1"/>
  <c r="G64" i="2" s="1"/>
  <c r="AA62" i="1"/>
  <c r="D60" i="2" s="1"/>
  <c r="AS56" i="1"/>
  <c r="F54" i="2" s="1"/>
  <c r="BB50" i="1"/>
  <c r="G48" i="2" s="1"/>
  <c r="AA96" i="1"/>
  <c r="D94" i="2" s="1"/>
  <c r="I91" i="1"/>
  <c r="B89" i="2" s="1"/>
  <c r="AS85" i="1"/>
  <c r="F83" i="2" s="1"/>
  <c r="AA80" i="1"/>
  <c r="D78" i="2" s="1"/>
  <c r="I75" i="1"/>
  <c r="B73" i="2" s="1"/>
  <c r="AS69" i="1"/>
  <c r="F67" i="2" s="1"/>
  <c r="BB64" i="1"/>
  <c r="G62" i="2" s="1"/>
  <c r="AA59" i="1"/>
  <c r="D57" i="2" s="1"/>
  <c r="AA51" i="1"/>
  <c r="D49" i="2" s="1"/>
  <c r="BB46" i="1"/>
  <c r="G44" i="2" s="1"/>
  <c r="AA41" i="1"/>
  <c r="D39" i="2" s="1"/>
  <c r="AS32" i="1"/>
  <c r="F30" i="2" s="1"/>
  <c r="AA25" i="1"/>
  <c r="D23" i="2" s="1"/>
  <c r="AJ18" i="1"/>
  <c r="E16" i="2" s="1"/>
  <c r="R8" i="1"/>
  <c r="C6" i="2" s="1"/>
  <c r="I100" i="1"/>
  <c r="B98" i="2" s="1"/>
  <c r="J98" i="2"/>
  <c r="N92" i="2"/>
  <c r="O84" i="2"/>
  <c r="AA46" i="1"/>
  <c r="D44" i="2" s="1"/>
  <c r="AJ34" i="1"/>
  <c r="E32" i="2" s="1"/>
  <c r="I17" i="1"/>
  <c r="B15" i="2" s="1"/>
  <c r="AS13" i="1"/>
  <c r="F11" i="2" s="1"/>
  <c r="AA10" i="1"/>
  <c r="D8" i="2" s="1"/>
  <c r="AS101" i="1"/>
  <c r="F99" i="2" s="1"/>
  <c r="R103" i="1"/>
  <c r="C101" i="2" s="1"/>
  <c r="N99" i="2"/>
  <c r="J97" i="2"/>
  <c r="L94" i="2"/>
  <c r="N91" i="2"/>
  <c r="K87" i="2"/>
  <c r="O81" i="2"/>
  <c r="M76" i="2"/>
  <c r="I45" i="1"/>
  <c r="B43" i="2" s="1"/>
  <c r="AJ42" i="1"/>
  <c r="E40" i="2" s="1"/>
  <c r="AJ40" i="1"/>
  <c r="E38" i="2" s="1"/>
  <c r="BB35" i="1"/>
  <c r="G33" i="2" s="1"/>
  <c r="AS31" i="1"/>
  <c r="F29" i="2" s="1"/>
  <c r="AA26" i="1"/>
  <c r="D24" i="2" s="1"/>
  <c r="I23" i="1"/>
  <c r="B21" i="2" s="1"/>
  <c r="AA21" i="1"/>
  <c r="D19" i="2" s="1"/>
  <c r="AJ17" i="1"/>
  <c r="E15" i="2" s="1"/>
  <c r="I13" i="1"/>
  <c r="B11" i="2" s="1"/>
  <c r="BB10" i="1"/>
  <c r="G8" i="2" s="1"/>
  <c r="AJ102" i="1"/>
  <c r="E100" i="2" s="1"/>
  <c r="AS103" i="1"/>
  <c r="F101" i="2" s="1"/>
  <c r="M99" i="2"/>
  <c r="O96" i="2"/>
  <c r="K94" i="2"/>
  <c r="M91" i="2"/>
  <c r="O86" i="2"/>
  <c r="M81" i="2"/>
  <c r="K76" i="2"/>
  <c r="R53" i="1"/>
  <c r="C51" i="2" s="1"/>
  <c r="I50" i="1"/>
  <c r="B48" i="2" s="1"/>
  <c r="AJ47" i="1"/>
  <c r="E45" i="2" s="1"/>
  <c r="R45" i="1"/>
  <c r="C43" i="2" s="1"/>
  <c r="I42" i="1"/>
  <c r="B40" i="2" s="1"/>
  <c r="AA39" i="1"/>
  <c r="D37" i="2" s="1"/>
  <c r="AS37" i="1"/>
  <c r="F35" i="2" s="1"/>
  <c r="AA34" i="1"/>
  <c r="D32" i="2" s="1"/>
  <c r="I31" i="1"/>
  <c r="B29" i="2" s="1"/>
  <c r="AJ28" i="1"/>
  <c r="E26" i="2" s="1"/>
  <c r="BB23" i="1"/>
  <c r="G21" i="2" s="1"/>
  <c r="AS19" i="1"/>
  <c r="F17" i="2" s="1"/>
  <c r="AJ13" i="1"/>
  <c r="E11" i="2" s="1"/>
  <c r="AJ10" i="1"/>
  <c r="E8" i="2" s="1"/>
  <c r="AS7" i="1"/>
  <c r="F5" i="2" s="1"/>
  <c r="AA100" i="1"/>
  <c r="D98" i="2" s="1"/>
  <c r="N101" i="2"/>
  <c r="J99" i="2"/>
  <c r="L96" i="2"/>
  <c r="N93" i="2"/>
  <c r="J91" i="2"/>
  <c r="M86" i="2"/>
  <c r="K81" i="2"/>
  <c r="O75" i="2"/>
  <c r="K74" i="2"/>
  <c r="O72" i="2"/>
  <c r="M71" i="2"/>
  <c r="K70" i="2"/>
  <c r="O68" i="2"/>
  <c r="M67" i="2"/>
  <c r="K66" i="2"/>
  <c r="O64" i="2"/>
  <c r="M63" i="2"/>
  <c r="M61" i="2"/>
  <c r="O58" i="2"/>
  <c r="K56" i="2"/>
  <c r="M53" i="2"/>
  <c r="M49" i="2"/>
  <c r="O46" i="2"/>
  <c r="K44" i="2"/>
  <c r="M41" i="2"/>
  <c r="O38" i="2"/>
  <c r="K36" i="2"/>
  <c r="M33" i="2"/>
  <c r="O30" i="2"/>
  <c r="K28" i="2"/>
  <c r="M24" i="2"/>
  <c r="O21" i="2"/>
  <c r="K19" i="2"/>
  <c r="M16" i="2"/>
  <c r="O13" i="2"/>
  <c r="O9" i="2"/>
  <c r="N6" i="2"/>
  <c r="K4" i="2"/>
  <c r="O61" i="2"/>
  <c r="K59" i="2"/>
  <c r="M56" i="2"/>
  <c r="O53" i="2"/>
  <c r="O49" i="2"/>
  <c r="K47" i="2"/>
  <c r="M44" i="2"/>
  <c r="O41" i="2"/>
  <c r="K39" i="2"/>
  <c r="M36" i="2"/>
  <c r="O33" i="2"/>
  <c r="K31" i="2"/>
  <c r="M28" i="2"/>
  <c r="L25" i="2"/>
  <c r="N22" i="2"/>
  <c r="J20" i="2"/>
  <c r="L17" i="2"/>
  <c r="N14" i="2"/>
  <c r="J11" i="2"/>
  <c r="L8" i="2"/>
  <c r="E15" i="4"/>
  <c r="M3" i="2"/>
  <c r="F18" i="4"/>
  <c r="N27" i="2"/>
  <c r="AJ5" i="1"/>
  <c r="N89" i="2"/>
  <c r="L88" i="2"/>
  <c r="N86" i="2"/>
  <c r="J85" i="2"/>
  <c r="L82" i="2"/>
  <c r="N79" i="2"/>
  <c r="J77" i="2"/>
  <c r="L74" i="2"/>
  <c r="N71" i="2"/>
  <c r="J68" i="2"/>
  <c r="N62" i="2"/>
  <c r="BB43" i="1"/>
  <c r="G41" i="2" s="1"/>
  <c r="I40" i="1"/>
  <c r="B38" i="2" s="1"/>
  <c r="R36" i="1"/>
  <c r="C34" i="2" s="1"/>
  <c r="R34" i="1"/>
  <c r="C32" i="2" s="1"/>
  <c r="R31" i="1"/>
  <c r="C29" i="2" s="1"/>
  <c r="I25" i="1"/>
  <c r="B23" i="2" s="1"/>
  <c r="BB22" i="1"/>
  <c r="G20" i="2" s="1"/>
  <c r="BB16" i="1"/>
  <c r="G14" i="2" s="1"/>
  <c r="AA13" i="1"/>
  <c r="D11" i="2" s="1"/>
  <c r="AS8" i="1"/>
  <c r="F6" i="2" s="1"/>
  <c r="AJ100" i="1"/>
  <c r="E98" i="2" s="1"/>
  <c r="O101" i="2"/>
  <c r="K99" i="2"/>
  <c r="M96" i="2"/>
  <c r="O93" i="2"/>
  <c r="K91" i="2"/>
  <c r="O85" i="2"/>
  <c r="M80" i="2"/>
  <c r="AA47" i="1"/>
  <c r="D45" i="2" s="1"/>
  <c r="BB44" i="1"/>
  <c r="G42" i="2" s="1"/>
  <c r="AS41" i="1"/>
  <c r="F39" i="2" s="1"/>
  <c r="AS39" i="1"/>
  <c r="F37" i="2" s="1"/>
  <c r="I33" i="1"/>
  <c r="B31" i="2" s="1"/>
  <c r="BB30" i="1"/>
  <c r="G28" i="2" s="1"/>
  <c r="AJ25" i="1"/>
  <c r="E23" i="2" s="1"/>
  <c r="AJ22" i="1"/>
  <c r="E20" i="2" s="1"/>
  <c r="I20" i="1"/>
  <c r="B18" i="2" s="1"/>
  <c r="R16" i="1"/>
  <c r="C14" i="2" s="1"/>
  <c r="BB12" i="1"/>
  <c r="G10" i="2" s="1"/>
  <c r="I8" i="1"/>
  <c r="B6" i="2" s="1"/>
  <c r="AA101" i="1"/>
  <c r="D99" i="2" s="1"/>
  <c r="L101" i="2"/>
  <c r="N98" i="2"/>
  <c r="J96" i="2"/>
  <c r="L93" i="2"/>
  <c r="N90" i="2"/>
  <c r="M85" i="2"/>
  <c r="K80" i="2"/>
  <c r="AA56" i="1"/>
  <c r="D54" i="2" s="1"/>
  <c r="AA52" i="1"/>
  <c r="D50" i="2" s="1"/>
  <c r="BB49" i="1"/>
  <c r="G47" i="2" s="1"/>
  <c r="AS46" i="1"/>
  <c r="F44" i="2" s="1"/>
  <c r="AA44" i="1"/>
  <c r="D42" i="2" s="1"/>
  <c r="BB41" i="1"/>
  <c r="G39" i="2" s="1"/>
  <c r="I39" i="1"/>
  <c r="B37" i="2" s="1"/>
  <c r="AA37" i="1"/>
  <c r="D35" i="2" s="1"/>
  <c r="AJ33" i="1"/>
  <c r="E31" i="2" s="1"/>
  <c r="AJ30" i="1"/>
  <c r="E28" i="2" s="1"/>
  <c r="AS27" i="1"/>
  <c r="F25" i="2" s="1"/>
  <c r="I21" i="1"/>
  <c r="B19" i="2" s="1"/>
  <c r="BB18" i="1"/>
  <c r="G16" i="2" s="1"/>
  <c r="R12" i="1"/>
  <c r="C10" i="2" s="1"/>
  <c r="R10" i="1"/>
  <c r="C8" i="2" s="1"/>
  <c r="BB6" i="1"/>
  <c r="G4" i="2" s="1"/>
  <c r="R99" i="1"/>
  <c r="C97" i="2" s="1"/>
  <c r="K101" i="2"/>
  <c r="M98" i="2"/>
  <c r="O95" i="2"/>
  <c r="K93" i="2"/>
  <c r="M90" i="2"/>
  <c r="K85" i="2"/>
  <c r="O79" i="2"/>
  <c r="K75" i="2"/>
  <c r="O73" i="2"/>
  <c r="M72" i="2"/>
  <c r="K71" i="2"/>
  <c r="O69" i="2"/>
  <c r="M68" i="2"/>
  <c r="K67" i="2"/>
  <c r="O65" i="2"/>
  <c r="M64" i="2"/>
  <c r="K63" i="2"/>
  <c r="N60" i="2"/>
  <c r="J58" i="2"/>
  <c r="L55" i="2"/>
  <c r="N51" i="2"/>
  <c r="J49" i="2"/>
  <c r="L46" i="2"/>
  <c r="N43" i="2"/>
  <c r="J41" i="2"/>
  <c r="L38" i="2"/>
  <c r="N35" i="2"/>
  <c r="J33" i="2"/>
  <c r="L30" i="2"/>
  <c r="L26" i="2"/>
  <c r="N23" i="2"/>
  <c r="J21" i="2"/>
  <c r="L18" i="2"/>
  <c r="N15" i="2"/>
  <c r="J13" i="2"/>
  <c r="L9" i="2"/>
  <c r="K6" i="2"/>
  <c r="F16" i="4"/>
  <c r="N7" i="2"/>
  <c r="J61" i="2"/>
  <c r="L58" i="2"/>
  <c r="N55" i="2"/>
  <c r="J53" i="2"/>
  <c r="L49" i="2"/>
  <c r="N46" i="2"/>
  <c r="J44" i="2"/>
  <c r="L41" i="2"/>
  <c r="N38" i="2"/>
  <c r="J36" i="2"/>
  <c r="L33" i="2"/>
  <c r="N30" i="2"/>
  <c r="J28" i="2"/>
  <c r="O24" i="2"/>
  <c r="K22" i="2"/>
  <c r="M19" i="2"/>
  <c r="O16" i="2"/>
  <c r="K14" i="2"/>
  <c r="K10" i="2"/>
  <c r="M6" i="2"/>
  <c r="F20" i="4"/>
  <c r="N102" i="2"/>
  <c r="J27" i="2"/>
  <c r="B18" i="4"/>
  <c r="BB54" i="1"/>
  <c r="L89" i="2"/>
  <c r="J88" i="2"/>
  <c r="L86" i="2"/>
  <c r="J84" i="2"/>
  <c r="L81" i="2"/>
  <c r="N78" i="2"/>
  <c r="J76" i="2"/>
  <c r="L73" i="2"/>
  <c r="N70" i="2"/>
  <c r="N66" i="2"/>
  <c r="J60" i="2"/>
  <c r="I64" i="1"/>
  <c r="B62" i="2" s="1"/>
  <c r="AJ61" i="1"/>
  <c r="E59" i="2" s="1"/>
  <c r="R59" i="1"/>
  <c r="C57" i="2" s="1"/>
  <c r="R56" i="1"/>
  <c r="C54" i="2" s="1"/>
  <c r="BB52" i="1"/>
  <c r="G50" i="2" s="1"/>
  <c r="AS48" i="1"/>
  <c r="F46" i="2" s="1"/>
  <c r="AA98" i="1"/>
  <c r="D96" i="2" s="1"/>
  <c r="AS95" i="1"/>
  <c r="F93" i="2" s="1"/>
  <c r="I93" i="1"/>
  <c r="B91" i="2" s="1"/>
  <c r="AA90" i="1"/>
  <c r="D88" i="2" s="1"/>
  <c r="AS87" i="1"/>
  <c r="F85" i="2" s="1"/>
  <c r="I85" i="1"/>
  <c r="B83" i="2" s="1"/>
  <c r="AA82" i="1"/>
  <c r="D80" i="2" s="1"/>
  <c r="AS79" i="1"/>
  <c r="F77" i="2" s="1"/>
  <c r="I77" i="1"/>
  <c r="B75" i="2" s="1"/>
  <c r="AA74" i="1"/>
  <c r="D72" i="2" s="1"/>
  <c r="AS71" i="1"/>
  <c r="F69" i="2" s="1"/>
  <c r="I69" i="1"/>
  <c r="B67" i="2" s="1"/>
  <c r="AA66" i="1"/>
  <c r="D64" i="2" s="1"/>
  <c r="R64" i="1"/>
  <c r="C62" i="2" s="1"/>
  <c r="I61" i="1"/>
  <c r="B59" i="2" s="1"/>
  <c r="AJ58" i="1"/>
  <c r="E56" i="2" s="1"/>
  <c r="BB55" i="1"/>
  <c r="G53" i="2" s="1"/>
  <c r="I51" i="1"/>
  <c r="B49" i="2" s="1"/>
  <c r="AA49" i="1"/>
  <c r="D47" i="2" s="1"/>
  <c r="R46" i="1"/>
  <c r="C44" i="2" s="1"/>
  <c r="I43" i="1"/>
  <c r="B41" i="2" s="1"/>
  <c r="AS40" i="1"/>
  <c r="F38" i="2" s="1"/>
  <c r="AJ36" i="1"/>
  <c r="E34" i="2" s="1"/>
  <c r="BB31" i="1"/>
  <c r="G29" i="2" s="1"/>
  <c r="AJ26" i="1"/>
  <c r="E24" i="2" s="1"/>
  <c r="I24" i="1"/>
  <c r="B22" i="2" s="1"/>
  <c r="R20" i="1"/>
  <c r="C18" i="2" s="1"/>
  <c r="R18" i="1"/>
  <c r="C16" i="2" s="1"/>
  <c r="R15" i="1"/>
  <c r="C13" i="2" s="1"/>
  <c r="AA7" i="1"/>
  <c r="D5" i="2" s="1"/>
  <c r="AS102" i="1"/>
  <c r="F100" i="2" s="1"/>
  <c r="AS99" i="1"/>
  <c r="F97" i="2" s="1"/>
  <c r="K100" i="2"/>
  <c r="M97" i="2"/>
  <c r="O94" i="2"/>
  <c r="K92" i="2"/>
  <c r="O88" i="2"/>
  <c r="M83" i="2"/>
  <c r="K78" i="2"/>
  <c r="AJ45" i="1"/>
  <c r="E43" i="2" s="1"/>
  <c r="R43" i="1"/>
  <c r="C41" i="2" s="1"/>
  <c r="R39" i="1"/>
  <c r="C37" i="2" s="1"/>
  <c r="AA35" i="1"/>
  <c r="D33" i="2" s="1"/>
  <c r="AS33" i="1"/>
  <c r="F31" i="2" s="1"/>
  <c r="AA30" i="1"/>
  <c r="D28" i="2" s="1"/>
  <c r="BB24" i="1"/>
  <c r="G22" i="2" s="1"/>
  <c r="AS20" i="1"/>
  <c r="F18" i="2" s="1"/>
  <c r="AJ16" i="1"/>
  <c r="E14" i="2" s="1"/>
  <c r="I12" i="1"/>
  <c r="B10" i="2" s="1"/>
  <c r="BB7" i="1"/>
  <c r="G5" i="2" s="1"/>
  <c r="AA99" i="1"/>
  <c r="D97" i="2" s="1"/>
  <c r="J101" i="2"/>
  <c r="L98" i="2"/>
  <c r="N95" i="2"/>
  <c r="J93" i="2"/>
  <c r="O89" i="2"/>
  <c r="M84" i="2"/>
  <c r="K79" i="2"/>
  <c r="AJ46" i="1"/>
  <c r="E44" i="2" s="1"/>
  <c r="R44" i="1"/>
  <c r="C42" i="2" s="1"/>
  <c r="I41" i="1"/>
  <c r="B39" i="2" s="1"/>
  <c r="BB38" i="1"/>
  <c r="G36" i="2" s="1"/>
  <c r="BB32" i="1"/>
  <c r="G30" i="2" s="1"/>
  <c r="I28" i="1"/>
  <c r="B26" i="2" s="1"/>
  <c r="R24" i="1"/>
  <c r="C22" i="2" s="1"/>
  <c r="R22" i="1"/>
  <c r="C20" i="2" s="1"/>
  <c r="R19" i="1"/>
  <c r="C17" i="2" s="1"/>
  <c r="AA15" i="1"/>
  <c r="D13" i="2" s="1"/>
  <c r="AJ12" i="1"/>
  <c r="E10" i="2" s="1"/>
  <c r="R7" i="1"/>
  <c r="C5" i="2" s="1"/>
  <c r="I101" i="1"/>
  <c r="B99" i="2" s="1"/>
  <c r="O100" i="2"/>
  <c r="K98" i="2"/>
  <c r="M95" i="2"/>
  <c r="O92" i="2"/>
  <c r="M89" i="2"/>
  <c r="K84" i="2"/>
  <c r="O78" i="2"/>
  <c r="AJ55" i="1"/>
  <c r="E53" i="2" s="1"/>
  <c r="AJ51" i="1"/>
  <c r="E49" i="2" s="1"/>
  <c r="R49" i="1"/>
  <c r="C47" i="2" s="1"/>
  <c r="I46" i="1"/>
  <c r="B44" i="2" s="1"/>
  <c r="AJ43" i="1"/>
  <c r="E41" i="2" s="1"/>
  <c r="R41" i="1"/>
  <c r="C39" i="2" s="1"/>
  <c r="AJ38" i="1"/>
  <c r="E36" i="2" s="1"/>
  <c r="I36" i="1"/>
  <c r="B34" i="2" s="1"/>
  <c r="R32" i="1"/>
  <c r="C30" i="2" s="1"/>
  <c r="R30" i="1"/>
  <c r="C28" i="2" s="1"/>
  <c r="BB26" i="1"/>
  <c r="G24" i="2" s="1"/>
  <c r="BB20" i="1"/>
  <c r="G18" i="2" s="1"/>
  <c r="AS16" i="1"/>
  <c r="F14" i="2" s="1"/>
  <c r="AA11" i="1"/>
  <c r="D9" i="2" s="1"/>
  <c r="BB8" i="1"/>
  <c r="G6" i="2" s="1"/>
  <c r="BB101" i="1"/>
  <c r="G99" i="2" s="1"/>
  <c r="AA103" i="1"/>
  <c r="D101" i="2" s="1"/>
  <c r="L100" i="2"/>
  <c r="N97" i="2"/>
  <c r="J95" i="2"/>
  <c r="L92" i="2"/>
  <c r="K89" i="2"/>
  <c r="O83" i="2"/>
  <c r="M78" i="2"/>
  <c r="O74" i="2"/>
  <c r="M73" i="2"/>
  <c r="K72" i="2"/>
  <c r="O70" i="2"/>
  <c r="M69" i="2"/>
  <c r="K68" i="2"/>
  <c r="O66" i="2"/>
  <c r="M65" i="2"/>
  <c r="K64" i="2"/>
  <c r="O62" i="2"/>
  <c r="K60" i="2"/>
  <c r="M57" i="2"/>
  <c r="O54" i="2"/>
  <c r="O50" i="2"/>
  <c r="K48" i="2"/>
  <c r="M45" i="2"/>
  <c r="O42" i="2"/>
  <c r="K40" i="2"/>
  <c r="M37" i="2"/>
  <c r="O34" i="2"/>
  <c r="K32" i="2"/>
  <c r="M29" i="2"/>
  <c r="O25" i="2"/>
  <c r="K23" i="2"/>
  <c r="M20" i="2"/>
  <c r="O17" i="2"/>
  <c r="K15" i="2"/>
  <c r="K11" i="2"/>
  <c r="M8" i="2"/>
  <c r="L5" i="2"/>
  <c r="R54" i="1"/>
  <c r="M60" i="2"/>
  <c r="O57" i="2"/>
  <c r="K55" i="2"/>
  <c r="K51" i="2"/>
  <c r="M48" i="2"/>
  <c r="O45" i="2"/>
  <c r="K43" i="2"/>
  <c r="M40" i="2"/>
  <c r="O37" i="2"/>
  <c r="K35" i="2"/>
  <c r="M32" i="2"/>
  <c r="O29" i="2"/>
  <c r="N26" i="2"/>
  <c r="J24" i="2"/>
  <c r="L21" i="2"/>
  <c r="N18" i="2"/>
  <c r="J16" i="2"/>
  <c r="L13" i="2"/>
  <c r="N9" i="2"/>
  <c r="N5" i="2"/>
  <c r="B20" i="4"/>
  <c r="J102" i="2"/>
  <c r="D17" i="4"/>
  <c r="L12" i="2"/>
  <c r="L90" i="2"/>
  <c r="J89" i="2"/>
  <c r="N87" i="2"/>
  <c r="N85" i="2"/>
  <c r="N83" i="2"/>
  <c r="J81" i="2"/>
  <c r="L78" i="2"/>
  <c r="N75" i="2"/>
  <c r="J73" i="2"/>
  <c r="L70" i="2"/>
  <c r="L65" i="2"/>
  <c r="L57" i="2"/>
  <c r="I70" i="1"/>
  <c r="B68" i="2" s="1"/>
  <c r="AA67" i="1"/>
  <c r="D65" i="2" s="1"/>
  <c r="AJ64" i="1"/>
  <c r="E62" i="2" s="1"/>
  <c r="R62" i="1"/>
  <c r="C60" i="2" s="1"/>
  <c r="I59" i="1"/>
  <c r="B57" i="2" s="1"/>
  <c r="AJ56" i="1"/>
  <c r="E54" i="2" s="1"/>
  <c r="I52" i="1"/>
  <c r="B50" i="2" s="1"/>
  <c r="R48" i="1"/>
  <c r="C46" i="2" s="1"/>
  <c r="R96" i="1"/>
  <c r="C94" i="2" s="1"/>
  <c r="AJ93" i="1"/>
  <c r="E91" i="2" s="1"/>
  <c r="R90" i="1"/>
  <c r="C88" i="2" s="1"/>
  <c r="AJ87" i="1"/>
  <c r="E85" i="2" s="1"/>
  <c r="BB84" i="1"/>
  <c r="G82" i="2" s="1"/>
  <c r="R82" i="1"/>
  <c r="C80" i="2" s="1"/>
  <c r="AJ79" i="1"/>
  <c r="E77" i="2" s="1"/>
  <c r="BB76" i="1"/>
  <c r="G74" i="2" s="1"/>
  <c r="R74" i="1"/>
  <c r="C72" i="2" s="1"/>
  <c r="AJ71" i="1"/>
  <c r="E69" i="2" s="1"/>
  <c r="BB68" i="1"/>
  <c r="G66" i="2" s="1"/>
  <c r="R66" i="1"/>
  <c r="C64" i="2" s="1"/>
  <c r="BB63" i="1"/>
  <c r="G61" i="2" s="1"/>
  <c r="AS60" i="1"/>
  <c r="F58" i="2" s="1"/>
  <c r="AA58" i="1"/>
  <c r="D56" i="2" s="1"/>
  <c r="AA55" i="1"/>
  <c r="D53" i="2" s="1"/>
  <c r="AJ52" i="1"/>
  <c r="E50" i="2" s="1"/>
  <c r="BB47" i="1"/>
  <c r="G45" i="2" s="1"/>
  <c r="AS97" i="1"/>
  <c r="F95" i="2" s="1"/>
  <c r="I95" i="1"/>
  <c r="B93" i="2" s="1"/>
  <c r="AA92" i="1"/>
  <c r="D90" i="2" s="1"/>
  <c r="AS89" i="1"/>
  <c r="F87" i="2" s="1"/>
  <c r="I87" i="1"/>
  <c r="B85" i="2" s="1"/>
  <c r="AA84" i="1"/>
  <c r="D82" i="2" s="1"/>
  <c r="AS81" i="1"/>
  <c r="F79" i="2" s="1"/>
  <c r="I79" i="1"/>
  <c r="B77" i="2" s="1"/>
  <c r="AA76" i="1"/>
  <c r="D74" i="2" s="1"/>
  <c r="AS73" i="1"/>
  <c r="F71" i="2" s="1"/>
  <c r="I71" i="1"/>
  <c r="B69" i="2" s="1"/>
  <c r="AA68" i="1"/>
  <c r="D66" i="2" s="1"/>
  <c r="AS65" i="1"/>
  <c r="F63" i="2" s="1"/>
  <c r="AA63" i="1"/>
  <c r="D61" i="2" s="1"/>
  <c r="BB60" i="1"/>
  <c r="G58" i="2" s="1"/>
  <c r="AS57" i="1"/>
  <c r="F55" i="2" s="1"/>
  <c r="AJ53" i="1"/>
  <c r="E51" i="2" s="1"/>
  <c r="AJ50" i="1"/>
  <c r="E48" i="2" s="1"/>
  <c r="I48" i="1"/>
  <c r="B46" i="2" s="1"/>
  <c r="AA45" i="1"/>
  <c r="D43" i="2" s="1"/>
  <c r="BB42" i="1"/>
  <c r="G40" i="2" s="1"/>
  <c r="BB39" i="1"/>
  <c r="G37" i="2" s="1"/>
  <c r="AS35" i="1"/>
  <c r="F33" i="2" s="1"/>
  <c r="R28" i="1"/>
  <c r="C26" i="2" s="1"/>
  <c r="R26" i="1"/>
  <c r="C24" i="2" s="1"/>
  <c r="R23" i="1"/>
  <c r="C21" i="2" s="1"/>
  <c r="AA19" i="1"/>
  <c r="D17" i="2" s="1"/>
  <c r="AS17" i="1"/>
  <c r="F15" i="2" s="1"/>
  <c r="AS12" i="1"/>
  <c r="F10" i="2" s="1"/>
  <c r="I7" i="1"/>
  <c r="B5" i="2" s="1"/>
  <c r="AA102" i="1"/>
  <c r="D100" i="2" s="1"/>
  <c r="BB103" i="1"/>
  <c r="G101" i="2" s="1"/>
  <c r="L99" i="2"/>
  <c r="N96" i="2"/>
  <c r="J94" i="2"/>
  <c r="L91" i="2"/>
  <c r="M87" i="2"/>
  <c r="K82" i="2"/>
  <c r="O76" i="2"/>
  <c r="AS44" i="1"/>
  <c r="F42" i="2" s="1"/>
  <c r="AA42" i="1"/>
  <c r="D40" i="2" s="1"/>
  <c r="AA38" i="1"/>
  <c r="D36" i="2" s="1"/>
  <c r="I35" i="1"/>
  <c r="B33" i="2" s="1"/>
  <c r="AA33" i="1"/>
  <c r="D31" i="2" s="1"/>
  <c r="AS28" i="1"/>
  <c r="F26" i="2" s="1"/>
  <c r="AJ24" i="1"/>
  <c r="E22" i="2" s="1"/>
  <c r="BB19" i="1"/>
  <c r="G17" i="2" s="1"/>
  <c r="AS15" i="1"/>
  <c r="F13" i="2" s="1"/>
  <c r="R11" i="1"/>
  <c r="C9" i="2" s="1"/>
  <c r="I102" i="1"/>
  <c r="B100" i="2" s="1"/>
  <c r="I99" i="1"/>
  <c r="B97" i="2" s="1"/>
  <c r="M100" i="2"/>
  <c r="O97" i="2"/>
  <c r="K95" i="2"/>
  <c r="M92" i="2"/>
  <c r="M88" i="2"/>
  <c r="K83" i="2"/>
  <c r="O77" i="2"/>
  <c r="AS45" i="1"/>
  <c r="F43" i="2" s="1"/>
  <c r="AA43" i="1"/>
  <c r="D41" i="2" s="1"/>
  <c r="BB40" i="1"/>
  <c r="G38" i="2" s="1"/>
  <c r="AS36" i="1"/>
  <c r="F34" i="2" s="1"/>
  <c r="AJ32" i="1"/>
  <c r="E30" i="2" s="1"/>
  <c r="R27" i="1"/>
  <c r="C25" i="2" s="1"/>
  <c r="AA23" i="1"/>
  <c r="D21" i="2" s="1"/>
  <c r="AS21" i="1"/>
  <c r="F19" i="2" s="1"/>
  <c r="AA18" i="1"/>
  <c r="D16" i="2" s="1"/>
  <c r="I15" i="1"/>
  <c r="B13" i="2" s="1"/>
  <c r="AS11" i="1"/>
  <c r="F9" i="2" s="1"/>
  <c r="AA6" i="1"/>
  <c r="D4" i="2" s="1"/>
  <c r="BB99" i="1"/>
  <c r="G97" i="2" s="1"/>
  <c r="J100" i="2"/>
  <c r="L97" i="2"/>
  <c r="N94" i="2"/>
  <c r="J92" i="2"/>
  <c r="K88" i="2"/>
  <c r="O82" i="2"/>
  <c r="M77" i="2"/>
  <c r="BB53" i="1"/>
  <c r="G51" i="2" s="1"/>
  <c r="AS50" i="1"/>
  <c r="F48" i="2" s="1"/>
  <c r="AA48" i="1"/>
  <c r="D46" i="2" s="1"/>
  <c r="BB45" i="1"/>
  <c r="G43" i="2" s="1"/>
  <c r="AS42" i="1"/>
  <c r="F40" i="2" s="1"/>
  <c r="R40" i="1"/>
  <c r="C38" i="2" s="1"/>
  <c r="R38" i="1"/>
  <c r="C36" i="2" s="1"/>
  <c r="R35" i="1"/>
  <c r="C33" i="2" s="1"/>
  <c r="AA31" i="1"/>
  <c r="D29" i="2" s="1"/>
  <c r="BB28" i="1"/>
  <c r="G26" i="2" s="1"/>
  <c r="AS24" i="1"/>
  <c r="F22" i="2" s="1"/>
  <c r="AJ20" i="1"/>
  <c r="E18" i="2" s="1"/>
  <c r="BB15" i="1"/>
  <c r="G13" i="2" s="1"/>
  <c r="I11" i="1"/>
  <c r="B9" i="2" s="1"/>
  <c r="AJ8" i="1"/>
  <c r="E6" i="2" s="1"/>
  <c r="AS100" i="1"/>
  <c r="F98" i="2" s="1"/>
  <c r="I103" i="1"/>
  <c r="B101" i="2" s="1"/>
  <c r="O99" i="2"/>
  <c r="K97" i="2"/>
  <c r="M94" i="2"/>
  <c r="O91" i="2"/>
  <c r="O87" i="2"/>
  <c r="M82" i="2"/>
  <c r="K77" i="2"/>
  <c r="M74" i="2"/>
  <c r="K73" i="2"/>
  <c r="O71" i="2"/>
  <c r="M70" i="2"/>
  <c r="K69" i="2"/>
  <c r="O67" i="2"/>
  <c r="M66" i="2"/>
  <c r="K65" i="2"/>
  <c r="O63" i="2"/>
  <c r="J62" i="2"/>
  <c r="L59" i="2"/>
  <c r="N56" i="2"/>
  <c r="J54" i="2"/>
  <c r="L50" i="2"/>
  <c r="N47" i="2"/>
  <c r="J45" i="2"/>
  <c r="L42" i="2"/>
  <c r="N39" i="2"/>
  <c r="J37" i="2"/>
  <c r="L34" i="2"/>
  <c r="N31" i="2"/>
  <c r="J29" i="2"/>
  <c r="J25" i="2"/>
  <c r="L22" i="2"/>
  <c r="N19" i="2"/>
  <c r="J17" i="2"/>
  <c r="L14" i="2"/>
  <c r="N10" i="2"/>
  <c r="J8" i="2"/>
  <c r="O4" i="2"/>
  <c r="L62" i="2"/>
  <c r="N59" i="2"/>
  <c r="J57" i="2"/>
  <c r="L54" i="2"/>
  <c r="N50" i="2"/>
  <c r="J48" i="2"/>
  <c r="L45" i="2"/>
  <c r="N42" i="2"/>
  <c r="J40" i="2"/>
  <c r="L37" i="2"/>
  <c r="N34" i="2"/>
  <c r="J32" i="2"/>
  <c r="L29" i="2"/>
  <c r="K26" i="2"/>
  <c r="M23" i="2"/>
  <c r="O20" i="2"/>
  <c r="K18" i="2"/>
  <c r="M15" i="2"/>
  <c r="M11" i="2"/>
  <c r="O8" i="2"/>
  <c r="K5" i="2"/>
  <c r="L52" i="2"/>
  <c r="D19" i="4"/>
  <c r="L7" i="2"/>
  <c r="D16" i="4"/>
  <c r="J90" i="2"/>
  <c r="N88" i="2"/>
  <c r="J87" i="2"/>
  <c r="L85" i="2"/>
  <c r="N82" i="2"/>
  <c r="J80" i="2"/>
  <c r="L77" i="2"/>
  <c r="N74" i="2"/>
  <c r="J72" i="2"/>
  <c r="L69" i="2"/>
  <c r="J64" i="2"/>
  <c r="N54" i="2"/>
  <c r="J51" i="2"/>
  <c r="L48" i="2"/>
  <c r="N45" i="2"/>
  <c r="J43" i="2"/>
  <c r="L40" i="2"/>
  <c r="N37" i="2"/>
  <c r="J35" i="2"/>
  <c r="L32" i="2"/>
  <c r="N29" i="2"/>
  <c r="N25" i="2"/>
  <c r="J23" i="2"/>
  <c r="L20" i="2"/>
  <c r="N17" i="2"/>
  <c r="J15" i="2"/>
  <c r="O11" i="2"/>
  <c r="K9" i="2"/>
  <c r="M5" i="2"/>
  <c r="BB14" i="1"/>
  <c r="G26" i="4" s="1"/>
  <c r="I38" i="1"/>
  <c r="B36" i="2" s="1"/>
  <c r="AJ35" i="1"/>
  <c r="E33" i="2" s="1"/>
  <c r="R33" i="1"/>
  <c r="C31" i="2" s="1"/>
  <c r="I30" i="1"/>
  <c r="B28" i="2" s="1"/>
  <c r="I26" i="1"/>
  <c r="B24" i="2" s="1"/>
  <c r="AJ23" i="1"/>
  <c r="E21" i="2" s="1"/>
  <c r="R21" i="1"/>
  <c r="C19" i="2" s="1"/>
  <c r="I18" i="1"/>
  <c r="B16" i="2" s="1"/>
  <c r="AJ15" i="1"/>
  <c r="E13" i="2" s="1"/>
  <c r="AJ11" i="1"/>
  <c r="E9" i="2" s="1"/>
  <c r="AJ7" i="1"/>
  <c r="E5" i="2" s="1"/>
  <c r="R102" i="1"/>
  <c r="C100" i="2" s="1"/>
  <c r="AJ99" i="1"/>
  <c r="E97" i="2" s="1"/>
  <c r="K61" i="2"/>
  <c r="M58" i="2"/>
  <c r="O55" i="2"/>
  <c r="K53" i="2"/>
  <c r="J50" i="2"/>
  <c r="L47" i="2"/>
  <c r="O43" i="2"/>
  <c r="N40" i="2"/>
  <c r="K37" i="2"/>
  <c r="K33" i="2"/>
  <c r="J30" i="2"/>
  <c r="M25" i="2"/>
  <c r="M21" i="2"/>
  <c r="J18" i="2"/>
  <c r="O14" i="2"/>
  <c r="M9" i="2"/>
  <c r="J5" i="2"/>
  <c r="B19" i="4"/>
  <c r="J52" i="2"/>
  <c r="AJ9" i="1"/>
  <c r="E7" i="2" s="1"/>
  <c r="I104" i="1"/>
  <c r="B102" i="2" s="1"/>
  <c r="AS9" i="1"/>
  <c r="F7" i="2" s="1"/>
  <c r="J4" i="2"/>
  <c r="E20" i="4"/>
  <c r="M102" i="2"/>
  <c r="O27" i="2"/>
  <c r="G18" i="4"/>
  <c r="O7" i="2"/>
  <c r="G16" i="4"/>
  <c r="R104" i="1"/>
  <c r="C102" i="2" s="1"/>
  <c r="BB9" i="1"/>
  <c r="G25" i="4" s="1"/>
  <c r="I5" i="1"/>
  <c r="B3" i="2" s="1"/>
  <c r="AA29" i="1"/>
  <c r="J69" i="2"/>
  <c r="N67" i="2"/>
  <c r="L66" i="2"/>
  <c r="J65" i="2"/>
  <c r="N63" i="2"/>
  <c r="K62" i="2"/>
  <c r="M59" i="2"/>
  <c r="O56" i="2"/>
  <c r="K54" i="2"/>
  <c r="K50" i="2"/>
  <c r="M47" i="2"/>
  <c r="O44" i="2"/>
  <c r="K42" i="2"/>
  <c r="M39" i="2"/>
  <c r="O36" i="2"/>
  <c r="K34" i="2"/>
  <c r="M31" i="2"/>
  <c r="O28" i="2"/>
  <c r="K25" i="2"/>
  <c r="M22" i="2"/>
  <c r="O19" i="2"/>
  <c r="K17" i="2"/>
  <c r="M14" i="2"/>
  <c r="L11" i="2"/>
  <c r="N8" i="2"/>
  <c r="M4" i="2"/>
  <c r="AA40" i="1"/>
  <c r="D38" i="2" s="1"/>
  <c r="BB37" i="1"/>
  <c r="G35" i="2" s="1"/>
  <c r="AS34" i="1"/>
  <c r="F32" i="2" s="1"/>
  <c r="AA32" i="1"/>
  <c r="D30" i="2" s="1"/>
  <c r="AA28" i="1"/>
  <c r="D26" i="2" s="1"/>
  <c r="BB25" i="1"/>
  <c r="G23" i="2" s="1"/>
  <c r="AS22" i="1"/>
  <c r="F20" i="2" s="1"/>
  <c r="AA20" i="1"/>
  <c r="D18" i="2" s="1"/>
  <c r="BB17" i="1"/>
  <c r="G15" i="2" s="1"/>
  <c r="BB13" i="1"/>
  <c r="G11" i="2" s="1"/>
  <c r="AS10" i="1"/>
  <c r="F8" i="2" s="1"/>
  <c r="AS6" i="1"/>
  <c r="F4" i="2" s="1"/>
  <c r="AJ101" i="1"/>
  <c r="E99" i="2" s="1"/>
  <c r="AJ103" i="1"/>
  <c r="E101" i="2" s="1"/>
  <c r="L60" i="2"/>
  <c r="N57" i="2"/>
  <c r="J55" i="2"/>
  <c r="O51" i="2"/>
  <c r="K49" i="2"/>
  <c r="M46" i="2"/>
  <c r="L43" i="2"/>
  <c r="O39" i="2"/>
  <c r="O35" i="2"/>
  <c r="N32" i="2"/>
  <c r="K29" i="2"/>
  <c r="K24" i="2"/>
  <c r="N20" i="2"/>
  <c r="M17" i="2"/>
  <c r="M13" i="2"/>
  <c r="J9" i="2"/>
  <c r="K3" i="2"/>
  <c r="C15" i="4"/>
  <c r="F17" i="4"/>
  <c r="N12" i="2"/>
  <c r="AA54" i="1"/>
  <c r="J3" i="2"/>
  <c r="B15" i="4"/>
  <c r="K102" i="2"/>
  <c r="C20" i="4"/>
  <c r="C18" i="4"/>
  <c r="K27" i="2"/>
  <c r="E16" i="4"/>
  <c r="M7" i="2"/>
  <c r="AJ54" i="1"/>
  <c r="E52" i="2" s="1"/>
  <c r="BB5" i="1"/>
  <c r="G24" i="4" s="1"/>
  <c r="AS14" i="1"/>
  <c r="F26" i="4" s="1"/>
  <c r="L87" i="2"/>
  <c r="J86" i="2"/>
  <c r="N84" i="2"/>
  <c r="L83" i="2"/>
  <c r="J82" i="2"/>
  <c r="N80" i="2"/>
  <c r="L79" i="2"/>
  <c r="J78" i="2"/>
  <c r="N76" i="2"/>
  <c r="L75" i="2"/>
  <c r="J74" i="2"/>
  <c r="N72" i="2"/>
  <c r="L71" i="2"/>
  <c r="J70" i="2"/>
  <c r="N68" i="2"/>
  <c r="L67" i="2"/>
  <c r="J66" i="2"/>
  <c r="N64" i="2"/>
  <c r="L63" i="2"/>
  <c r="L61" i="2"/>
  <c r="N58" i="2"/>
  <c r="J56" i="2"/>
  <c r="L53" i="2"/>
  <c r="N49" i="2"/>
  <c r="J47" i="2"/>
  <c r="L44" i="2"/>
  <c r="N41" i="2"/>
  <c r="J39" i="2"/>
  <c r="L36" i="2"/>
  <c r="N33" i="2"/>
  <c r="J31" i="2"/>
  <c r="L28" i="2"/>
  <c r="L24" i="2"/>
  <c r="N21" i="2"/>
  <c r="J19" i="2"/>
  <c r="L16" i="2"/>
  <c r="N13" i="2"/>
  <c r="M10" i="2"/>
  <c r="O6" i="2"/>
  <c r="J7" i="2"/>
  <c r="B16" i="4"/>
  <c r="AJ39" i="1"/>
  <c r="E37" i="2" s="1"/>
  <c r="R37" i="1"/>
  <c r="C35" i="2" s="1"/>
  <c r="I34" i="1"/>
  <c r="B32" i="2" s="1"/>
  <c r="AJ31" i="1"/>
  <c r="E29" i="2" s="1"/>
  <c r="AJ27" i="1"/>
  <c r="E25" i="2" s="1"/>
  <c r="R25" i="1"/>
  <c r="C23" i="2" s="1"/>
  <c r="I22" i="1"/>
  <c r="B20" i="2" s="1"/>
  <c r="AJ19" i="1"/>
  <c r="E17" i="2" s="1"/>
  <c r="R17" i="1"/>
  <c r="C15" i="2" s="1"/>
  <c r="R13" i="1"/>
  <c r="C11" i="2" s="1"/>
  <c r="I10" i="1"/>
  <c r="B8" i="2" s="1"/>
  <c r="I6" i="1"/>
  <c r="B4" i="2" s="1"/>
  <c r="BB100" i="1"/>
  <c r="G98" i="2" s="1"/>
  <c r="M62" i="2"/>
  <c r="O59" i="2"/>
  <c r="K57" i="2"/>
  <c r="M54" i="2"/>
  <c r="L51" i="2"/>
  <c r="N48" i="2"/>
  <c r="J46" i="2"/>
  <c r="M42" i="2"/>
  <c r="M38" i="2"/>
  <c r="L35" i="2"/>
  <c r="O31" i="2"/>
  <c r="O26" i="2"/>
  <c r="L23" i="2"/>
  <c r="K20" i="2"/>
  <c r="K16" i="2"/>
  <c r="N11" i="2"/>
  <c r="K8" i="2"/>
  <c r="L102" i="2"/>
  <c r="D20" i="4"/>
  <c r="J12" i="2"/>
  <c r="B17" i="4"/>
  <c r="I29" i="1"/>
  <c r="L3" i="2"/>
  <c r="D15" i="4"/>
  <c r="E19" i="4"/>
  <c r="M52" i="2"/>
  <c r="G17" i="4"/>
  <c r="O12" i="2"/>
  <c r="K7" i="2"/>
  <c r="C16" i="4"/>
  <c r="R29" i="1"/>
  <c r="C27" i="2" s="1"/>
  <c r="AA104" i="1"/>
  <c r="D29" i="4" s="1"/>
  <c r="I14" i="1"/>
  <c r="B26" i="4" s="1"/>
  <c r="F5" i="1"/>
  <c r="C6" i="1" s="1"/>
  <c r="L84" i="2"/>
  <c r="J83" i="2"/>
  <c r="N81" i="2"/>
  <c r="L80" i="2"/>
  <c r="J79" i="2"/>
  <c r="N77" i="2"/>
  <c r="L76" i="2"/>
  <c r="J75" i="2"/>
  <c r="N73" i="2"/>
  <c r="L72" i="2"/>
  <c r="J71" i="2"/>
  <c r="N69" i="2"/>
  <c r="L68" i="2"/>
  <c r="J67" i="2"/>
  <c r="N65" i="2"/>
  <c r="L64" i="2"/>
  <c r="J63" i="2"/>
  <c r="O60" i="2"/>
  <c r="K58" i="2"/>
  <c r="M55" i="2"/>
  <c r="M51" i="2"/>
  <c r="O48" i="2"/>
  <c r="K46" i="2"/>
  <c r="M43" i="2"/>
  <c r="O40" i="2"/>
  <c r="K38" i="2"/>
  <c r="M35" i="2"/>
  <c r="O32" i="2"/>
  <c r="K30" i="2"/>
  <c r="M26" i="2"/>
  <c r="O23" i="2"/>
  <c r="K21" i="2"/>
  <c r="M18" i="2"/>
  <c r="O15" i="2"/>
  <c r="K13" i="2"/>
  <c r="J10" i="2"/>
  <c r="J6" i="2"/>
  <c r="AJ104" i="1"/>
  <c r="E29" i="4" s="1"/>
  <c r="AS38" i="1"/>
  <c r="F36" i="2" s="1"/>
  <c r="AA36" i="1"/>
  <c r="D34" i="2" s="1"/>
  <c r="BB33" i="1"/>
  <c r="G31" i="2" s="1"/>
  <c r="AS30" i="1"/>
  <c r="F28" i="2" s="1"/>
  <c r="AS26" i="1"/>
  <c r="F24" i="2" s="1"/>
  <c r="AA24" i="1"/>
  <c r="D22" i="2" s="1"/>
  <c r="BB21" i="1"/>
  <c r="G19" i="2" s="1"/>
  <c r="AS18" i="1"/>
  <c r="F16" i="2" s="1"/>
  <c r="AA16" i="1"/>
  <c r="D14" i="2" s="1"/>
  <c r="AA12" i="1"/>
  <c r="D10" i="2" s="1"/>
  <c r="AA8" i="1"/>
  <c r="D6" i="2" s="1"/>
  <c r="BB102" i="1"/>
  <c r="G100" i="2" s="1"/>
  <c r="R100" i="1"/>
  <c r="C98" i="2" s="1"/>
  <c r="N61" i="2"/>
  <c r="J59" i="2"/>
  <c r="L56" i="2"/>
  <c r="N53" i="2"/>
  <c r="M50" i="2"/>
  <c r="O47" i="2"/>
  <c r="K45" i="2"/>
  <c r="K41" i="2"/>
  <c r="J38" i="2"/>
  <c r="M34" i="2"/>
  <c r="M30" i="2"/>
  <c r="J26" i="2"/>
  <c r="O22" i="2"/>
  <c r="O18" i="2"/>
  <c r="L15" i="2"/>
  <c r="O10" i="2"/>
  <c r="O5" i="2"/>
  <c r="N52" i="2"/>
  <c r="F19" i="4"/>
  <c r="AJ29" i="1"/>
  <c r="AS104" i="1"/>
  <c r="F102" i="2" s="1"/>
  <c r="AA14" i="1"/>
  <c r="D26" i="4" s="1"/>
  <c r="N4" i="2"/>
  <c r="G20" i="4"/>
  <c r="O102" i="2"/>
  <c r="C19" i="4"/>
  <c r="K52" i="2"/>
  <c r="E17" i="4"/>
  <c r="M12" i="2"/>
  <c r="BB104" i="1"/>
  <c r="G102" i="2" s="1"/>
  <c r="AJ14" i="1"/>
  <c r="E26" i="4" s="1"/>
  <c r="AS54" i="1"/>
  <c r="F28" i="4" s="1"/>
  <c r="O5" i="1"/>
  <c r="P5" i="1" s="1"/>
  <c r="N44" i="2"/>
  <c r="J42" i="2"/>
  <c r="L39" i="2"/>
  <c r="N36" i="2"/>
  <c r="J34" i="2"/>
  <c r="L31" i="2"/>
  <c r="N28" i="2"/>
  <c r="N24" i="2"/>
  <c r="J22" i="2"/>
  <c r="L19" i="2"/>
  <c r="N16" i="2"/>
  <c r="J14" i="2"/>
  <c r="L10" i="2"/>
  <c r="L6" i="2"/>
  <c r="O3" i="2"/>
  <c r="G15" i="4"/>
  <c r="L27" i="2"/>
  <c r="D18" i="4"/>
  <c r="R14" i="1"/>
  <c r="C26" i="4" s="1"/>
  <c r="AA5" i="1"/>
  <c r="AS29" i="1"/>
  <c r="L4" i="2"/>
  <c r="N3" i="2"/>
  <c r="F15" i="4"/>
  <c r="G19" i="4"/>
  <c r="O52" i="2"/>
  <c r="E18" i="4"/>
  <c r="M27" i="2"/>
  <c r="C17" i="4"/>
  <c r="K12" i="2"/>
  <c r="R5" i="1"/>
  <c r="C24" i="4" s="1"/>
  <c r="BB29" i="1"/>
  <c r="G27" i="2" s="1"/>
  <c r="R9" i="1"/>
  <c r="C25" i="4" s="1"/>
  <c r="AS5" i="1"/>
  <c r="F24" i="4" s="1"/>
  <c r="I54" i="1"/>
  <c r="B28" i="4" s="1"/>
  <c r="AA9" i="1"/>
  <c r="D7" i="2" s="1"/>
  <c r="X5" i="1"/>
  <c r="U6" i="1" s="1"/>
  <c r="AP5" i="1"/>
  <c r="AQ5" i="1" s="1"/>
  <c r="I9" i="1"/>
  <c r="AG5" i="1"/>
  <c r="AH5" i="1" s="1"/>
  <c r="AY5" i="1"/>
  <c r="AV6" i="1" s="1"/>
  <c r="F12" i="2" l="1"/>
  <c r="B29" i="4"/>
  <c r="E28" i="4"/>
  <c r="D25" i="4"/>
  <c r="G5" i="1"/>
  <c r="F29" i="4"/>
  <c r="L6" i="1"/>
  <c r="AD6" i="1"/>
  <c r="AE6" i="1" s="1"/>
  <c r="AF6" i="1" s="1"/>
  <c r="AG6" i="1" s="1"/>
  <c r="C29" i="4"/>
  <c r="G27" i="4"/>
  <c r="F25" i="4"/>
  <c r="G29" i="4"/>
  <c r="C27" i="4"/>
  <c r="AZ5" i="1"/>
  <c r="G7" i="2"/>
  <c r="C7" i="2"/>
  <c r="D12" i="2"/>
  <c r="E25" i="4"/>
  <c r="Y5" i="1"/>
  <c r="G3" i="2"/>
  <c r="B24" i="4"/>
  <c r="C3" i="2"/>
  <c r="C12" i="2"/>
  <c r="G12" i="2"/>
  <c r="B7" i="2"/>
  <c r="B25" i="4"/>
  <c r="G52" i="2"/>
  <c r="G28" i="4"/>
  <c r="F52" i="2"/>
  <c r="D52" i="2"/>
  <c r="D28" i="4"/>
  <c r="C52" i="2"/>
  <c r="C28" i="4"/>
  <c r="E3" i="2"/>
  <c r="E24" i="4"/>
  <c r="E27" i="2"/>
  <c r="E27" i="4"/>
  <c r="B12" i="2"/>
  <c r="D102" i="2"/>
  <c r="F3" i="2"/>
  <c r="E12" i="2"/>
  <c r="AM6" i="1"/>
  <c r="AN6" i="1" s="1"/>
  <c r="AO6" i="1" s="1"/>
  <c r="AP6" i="1" s="1"/>
  <c r="E102" i="2"/>
  <c r="B52" i="2"/>
  <c r="F27" i="2"/>
  <c r="F27" i="4"/>
  <c r="D3" i="2"/>
  <c r="D24" i="4"/>
  <c r="B27" i="2"/>
  <c r="B27" i="4"/>
  <c r="D27" i="2"/>
  <c r="D27" i="4"/>
  <c r="AW6" i="1"/>
  <c r="AX6" i="1" s="1"/>
  <c r="AY6" i="1" s="1"/>
  <c r="V6" i="1"/>
  <c r="W6" i="1" s="1"/>
  <c r="X6" i="1" s="1"/>
  <c r="M6" i="1"/>
  <c r="N6" i="1" s="1"/>
  <c r="O6" i="1" s="1"/>
  <c r="D6" i="1"/>
  <c r="E6" i="1" s="1"/>
  <c r="F6" i="1" s="1"/>
  <c r="C7" i="1" l="1"/>
  <c r="G6" i="1"/>
  <c r="AV7" i="1"/>
  <c r="AZ6" i="1"/>
  <c r="L7" i="1"/>
  <c r="P6" i="1"/>
  <c r="AD7" i="1"/>
  <c r="AH6" i="1"/>
  <c r="U7" i="1"/>
  <c r="Y6" i="1"/>
  <c r="AM7" i="1"/>
  <c r="AQ6" i="1"/>
  <c r="AN7" i="1" l="1"/>
  <c r="AO7" i="1" s="1"/>
  <c r="AP7" i="1" s="1"/>
  <c r="AE7" i="1"/>
  <c r="AF7" i="1" s="1"/>
  <c r="AG7" i="1" s="1"/>
  <c r="AW7" i="1"/>
  <c r="AX7" i="1" s="1"/>
  <c r="AY7" i="1" s="1"/>
  <c r="V7" i="1"/>
  <c r="W7" i="1" s="1"/>
  <c r="X7" i="1" s="1"/>
  <c r="M7" i="1"/>
  <c r="N7" i="1" s="1"/>
  <c r="O7" i="1" s="1"/>
  <c r="D7" i="1"/>
  <c r="E7" i="1" s="1"/>
  <c r="F7" i="1" s="1"/>
  <c r="U8" i="1" l="1"/>
  <c r="Y7" i="1"/>
  <c r="AV8" i="1"/>
  <c r="AZ7" i="1"/>
  <c r="C8" i="1"/>
  <c r="G7" i="1"/>
  <c r="AD8" i="1"/>
  <c r="AH7" i="1"/>
  <c r="L8" i="1"/>
  <c r="P7" i="1"/>
  <c r="AM8" i="1"/>
  <c r="AQ7" i="1"/>
  <c r="AN8" i="1" l="1"/>
  <c r="AO8" i="1" s="1"/>
  <c r="AP8" i="1" s="1"/>
  <c r="AE8" i="1"/>
  <c r="AF8" i="1" s="1"/>
  <c r="AG8" i="1" s="1"/>
  <c r="AW8" i="1"/>
  <c r="AX8" i="1" s="1"/>
  <c r="AY8" i="1" s="1"/>
  <c r="M8" i="1"/>
  <c r="N8" i="1" s="1"/>
  <c r="O8" i="1" s="1"/>
  <c r="D8" i="1"/>
  <c r="E8" i="1" s="1"/>
  <c r="F8" i="1" s="1"/>
  <c r="V8" i="1"/>
  <c r="W8" i="1" s="1"/>
  <c r="X8" i="1" s="1"/>
  <c r="U9" i="1" l="1"/>
  <c r="Y8" i="1"/>
  <c r="L9" i="1"/>
  <c r="P8" i="1"/>
  <c r="AV9" i="1"/>
  <c r="AZ8" i="1"/>
  <c r="AD9" i="1"/>
  <c r="AH8" i="1"/>
  <c r="C9" i="1"/>
  <c r="G8" i="1"/>
  <c r="AM9" i="1"/>
  <c r="AQ8" i="1"/>
  <c r="AN9" i="1" l="1"/>
  <c r="AO9" i="1" s="1"/>
  <c r="AP9" i="1" s="1"/>
  <c r="AE9" i="1"/>
  <c r="AF9" i="1" s="1"/>
  <c r="AG9" i="1" s="1"/>
  <c r="M9" i="1"/>
  <c r="N9" i="1" s="1"/>
  <c r="O9" i="1" s="1"/>
  <c r="D9" i="1"/>
  <c r="E9" i="1" s="1"/>
  <c r="F9" i="1" s="1"/>
  <c r="AW9" i="1"/>
  <c r="AX9" i="1" s="1"/>
  <c r="AY9" i="1" s="1"/>
  <c r="V9" i="1"/>
  <c r="W9" i="1" s="1"/>
  <c r="X9" i="1" s="1"/>
  <c r="C10" i="1" l="1"/>
  <c r="G9" i="1"/>
  <c r="AV10" i="1"/>
  <c r="AZ9" i="1"/>
  <c r="L10" i="1"/>
  <c r="P9" i="1"/>
  <c r="U10" i="1"/>
  <c r="Y9" i="1"/>
  <c r="AD10" i="1"/>
  <c r="AH9" i="1"/>
  <c r="AM10" i="1"/>
  <c r="AQ9" i="1"/>
  <c r="AN10" i="1" l="1"/>
  <c r="AO10" i="1" s="1"/>
  <c r="AP10" i="1" s="1"/>
  <c r="V10" i="1"/>
  <c r="W10" i="1" s="1"/>
  <c r="X10" i="1" s="1"/>
  <c r="AW10" i="1"/>
  <c r="AX10" i="1" s="1"/>
  <c r="AY10" i="1" s="1"/>
  <c r="AE10" i="1"/>
  <c r="AF10" i="1" s="1"/>
  <c r="AG10" i="1" s="1"/>
  <c r="M10" i="1"/>
  <c r="N10" i="1" s="1"/>
  <c r="O10" i="1" s="1"/>
  <c r="D10" i="1"/>
  <c r="E10" i="1" s="1"/>
  <c r="F10" i="1" s="1"/>
  <c r="L11" i="1" l="1"/>
  <c r="P10" i="1"/>
  <c r="AV11" i="1"/>
  <c r="AZ10" i="1"/>
  <c r="AD11" i="1"/>
  <c r="AH10" i="1"/>
  <c r="C11" i="1"/>
  <c r="G10" i="1"/>
  <c r="U11" i="1"/>
  <c r="Y10" i="1"/>
  <c r="AM11" i="1"/>
  <c r="AQ10" i="1"/>
  <c r="AN11" i="1" l="1"/>
  <c r="AO11" i="1" s="1"/>
  <c r="AP11" i="1" s="1"/>
  <c r="D11" i="1"/>
  <c r="E11" i="1" s="1"/>
  <c r="F11" i="1" s="1"/>
  <c r="AW11" i="1"/>
  <c r="AX11" i="1" s="1"/>
  <c r="AY11" i="1" s="1"/>
  <c r="V11" i="1"/>
  <c r="W11" i="1" s="1"/>
  <c r="X11" i="1" s="1"/>
  <c r="AE11" i="1"/>
  <c r="AF11" i="1" s="1"/>
  <c r="AG11" i="1" s="1"/>
  <c r="M11" i="1"/>
  <c r="N11" i="1" s="1"/>
  <c r="O11" i="1" s="1"/>
  <c r="AD12" i="1" l="1"/>
  <c r="AH11" i="1"/>
  <c r="AV12" i="1"/>
  <c r="AZ11" i="1"/>
  <c r="U12" i="1"/>
  <c r="Y11" i="1"/>
  <c r="L12" i="1"/>
  <c r="P11" i="1"/>
  <c r="C12" i="1"/>
  <c r="G11" i="1"/>
  <c r="AM12" i="1"/>
  <c r="AQ11" i="1"/>
  <c r="AN12" i="1" l="1"/>
  <c r="AO12" i="1" s="1"/>
  <c r="AP12" i="1" s="1"/>
  <c r="M12" i="1"/>
  <c r="N12" i="1" s="1"/>
  <c r="O12" i="1" s="1"/>
  <c r="AW12" i="1"/>
  <c r="AX12" i="1" s="1"/>
  <c r="AY12" i="1" s="1"/>
  <c r="D12" i="1"/>
  <c r="E12" i="1" s="1"/>
  <c r="F12" i="1" s="1"/>
  <c r="V12" i="1"/>
  <c r="W12" i="1" s="1"/>
  <c r="X12" i="1" s="1"/>
  <c r="AE12" i="1"/>
  <c r="AF12" i="1" s="1"/>
  <c r="AG12" i="1" s="1"/>
  <c r="U13" i="1" l="1"/>
  <c r="Y12" i="1"/>
  <c r="AV13" i="1"/>
  <c r="AZ12" i="1"/>
  <c r="C13" i="1"/>
  <c r="G12" i="1"/>
  <c r="AD13" i="1"/>
  <c r="AH12" i="1"/>
  <c r="L13" i="1"/>
  <c r="P12" i="1"/>
  <c r="AM13" i="1"/>
  <c r="AQ12" i="1"/>
  <c r="AN13" i="1" l="1"/>
  <c r="AO13" i="1" s="1"/>
  <c r="AP13" i="1" s="1"/>
  <c r="AE13" i="1"/>
  <c r="AF13" i="1" s="1"/>
  <c r="AG13" i="1" s="1"/>
  <c r="AW13" i="1"/>
  <c r="AX13" i="1" s="1"/>
  <c r="AY13" i="1" s="1"/>
  <c r="M13" i="1"/>
  <c r="N13" i="1" s="1"/>
  <c r="O13" i="1" s="1"/>
  <c r="D13" i="1"/>
  <c r="E13" i="1" s="1"/>
  <c r="F13" i="1" s="1"/>
  <c r="V13" i="1"/>
  <c r="W13" i="1" s="1"/>
  <c r="X13" i="1" s="1"/>
  <c r="L14" i="1" l="1"/>
  <c r="P13" i="1"/>
  <c r="AV14" i="1"/>
  <c r="AZ13" i="1"/>
  <c r="U14" i="1"/>
  <c r="Y13" i="1"/>
  <c r="AD14" i="1"/>
  <c r="AH13" i="1"/>
  <c r="C14" i="1"/>
  <c r="G13" i="1"/>
  <c r="AM14" i="1"/>
  <c r="AQ13" i="1"/>
  <c r="AN14" i="1" l="1"/>
  <c r="AO14" i="1" s="1"/>
  <c r="AP14" i="1" s="1"/>
  <c r="AE14" i="1"/>
  <c r="AF14" i="1" s="1"/>
  <c r="AG14" i="1" s="1"/>
  <c r="AW14" i="1"/>
  <c r="AX14" i="1" s="1"/>
  <c r="AY14" i="1" s="1"/>
  <c r="D14" i="1"/>
  <c r="E14" i="1" s="1"/>
  <c r="F14" i="1" s="1"/>
  <c r="V14" i="1"/>
  <c r="W14" i="1" s="1"/>
  <c r="X14" i="1" s="1"/>
  <c r="M14" i="1"/>
  <c r="N14" i="1" s="1"/>
  <c r="O14" i="1" s="1"/>
  <c r="G14" i="1" l="1"/>
  <c r="C15" i="1"/>
  <c r="AV15" i="1"/>
  <c r="AZ14" i="1"/>
  <c r="L15" i="1"/>
  <c r="P14" i="1"/>
  <c r="AH14" i="1"/>
  <c r="AD15" i="1"/>
  <c r="Y14" i="1"/>
  <c r="U15" i="1"/>
  <c r="AM15" i="1"/>
  <c r="AQ14" i="1"/>
  <c r="AE15" i="1" l="1"/>
  <c r="AF15" i="1" s="1"/>
  <c r="AG15" i="1" s="1"/>
  <c r="AW15" i="1"/>
  <c r="AX15" i="1" s="1"/>
  <c r="AY15" i="1" s="1"/>
  <c r="AN15" i="1"/>
  <c r="AO15" i="1" s="1"/>
  <c r="AP15" i="1" s="1"/>
  <c r="V15" i="1"/>
  <c r="W15" i="1" s="1"/>
  <c r="X15" i="1" s="1"/>
  <c r="D15" i="1"/>
  <c r="E15" i="1" s="1"/>
  <c r="F15" i="1" s="1"/>
  <c r="M15" i="1"/>
  <c r="N15" i="1" s="1"/>
  <c r="O15" i="1" s="1"/>
  <c r="U16" i="1" l="1"/>
  <c r="Y15" i="1"/>
  <c r="AM16" i="1"/>
  <c r="AQ15" i="1"/>
  <c r="L16" i="1"/>
  <c r="P15" i="1"/>
  <c r="AV16" i="1"/>
  <c r="AZ15" i="1"/>
  <c r="C16" i="1"/>
  <c r="G15" i="1"/>
  <c r="AD16" i="1"/>
  <c r="AH15" i="1"/>
  <c r="AE16" i="1" l="1"/>
  <c r="AF16" i="1" s="1"/>
  <c r="AG16" i="1" s="1"/>
  <c r="AW16" i="1"/>
  <c r="AX16" i="1" s="1"/>
  <c r="AY16" i="1" s="1"/>
  <c r="AN16" i="1"/>
  <c r="AO16" i="1" s="1"/>
  <c r="AP16" i="1" s="1"/>
  <c r="D16" i="1"/>
  <c r="E16" i="1" s="1"/>
  <c r="F16" i="1" s="1"/>
  <c r="M16" i="1"/>
  <c r="N16" i="1" s="1"/>
  <c r="O16" i="1" s="1"/>
  <c r="V16" i="1"/>
  <c r="W16" i="1" s="1"/>
  <c r="X16" i="1" s="1"/>
  <c r="AM17" i="1" l="1"/>
  <c r="AQ16" i="1"/>
  <c r="AV17" i="1"/>
  <c r="AZ16" i="1"/>
  <c r="U17" i="1"/>
  <c r="Y16" i="1"/>
  <c r="L17" i="1"/>
  <c r="P16" i="1"/>
  <c r="C17" i="1"/>
  <c r="G16" i="1"/>
  <c r="AD17" i="1"/>
  <c r="AH16" i="1"/>
  <c r="AE17" i="1" l="1"/>
  <c r="AF17" i="1" s="1"/>
  <c r="AG17" i="1" s="1"/>
  <c r="AW17" i="1"/>
  <c r="AX17" i="1" s="1"/>
  <c r="AY17" i="1" s="1"/>
  <c r="M17" i="1"/>
  <c r="N17" i="1" s="1"/>
  <c r="O17" i="1" s="1"/>
  <c r="D17" i="1"/>
  <c r="E17" i="1" s="1"/>
  <c r="F17" i="1" s="1"/>
  <c r="V17" i="1"/>
  <c r="W17" i="1" s="1"/>
  <c r="X17" i="1" s="1"/>
  <c r="AN17" i="1"/>
  <c r="AO17" i="1" s="1"/>
  <c r="AP17" i="1" s="1"/>
  <c r="C18" i="1" l="1"/>
  <c r="G17" i="1"/>
  <c r="L18" i="1"/>
  <c r="P17" i="1"/>
  <c r="AV18" i="1"/>
  <c r="AZ17" i="1"/>
  <c r="AM18" i="1"/>
  <c r="AQ17" i="1"/>
  <c r="U18" i="1"/>
  <c r="Y17" i="1"/>
  <c r="AD18" i="1"/>
  <c r="AH17" i="1"/>
  <c r="AN18" i="1" l="1"/>
  <c r="AO18" i="1" s="1"/>
  <c r="AP18" i="1" s="1"/>
  <c r="M18" i="1"/>
  <c r="N18" i="1" s="1"/>
  <c r="O18" i="1" s="1"/>
  <c r="AE18" i="1"/>
  <c r="AF18" i="1" s="1"/>
  <c r="AG18" i="1" s="1"/>
  <c r="V18" i="1"/>
  <c r="W18" i="1" s="1"/>
  <c r="X18" i="1" s="1"/>
  <c r="AW18" i="1"/>
  <c r="AX18" i="1" s="1"/>
  <c r="AY18" i="1" s="1"/>
  <c r="D18" i="1"/>
  <c r="E18" i="1" s="1"/>
  <c r="F18" i="1" s="1"/>
  <c r="U19" i="1" l="1"/>
  <c r="Y18" i="1"/>
  <c r="AD19" i="1"/>
  <c r="AH18" i="1"/>
  <c r="C19" i="1"/>
  <c r="G18" i="1"/>
  <c r="L19" i="1"/>
  <c r="P18" i="1"/>
  <c r="AV19" i="1"/>
  <c r="AZ18" i="1"/>
  <c r="AM19" i="1"/>
  <c r="AQ18" i="1"/>
  <c r="AN19" i="1" l="1"/>
  <c r="AO19" i="1" s="1"/>
  <c r="AP19" i="1" s="1"/>
  <c r="M19" i="1"/>
  <c r="N19" i="1" s="1"/>
  <c r="O19" i="1" s="1"/>
  <c r="AE19" i="1"/>
  <c r="AF19" i="1" s="1"/>
  <c r="AG19" i="1" s="1"/>
  <c r="AW19" i="1"/>
  <c r="AX19" i="1" s="1"/>
  <c r="AY19" i="1" s="1"/>
  <c r="D19" i="1"/>
  <c r="E19" i="1" s="1"/>
  <c r="F19" i="1" s="1"/>
  <c r="V19" i="1"/>
  <c r="W19" i="1" s="1"/>
  <c r="X19" i="1" s="1"/>
  <c r="AV20" i="1" l="1"/>
  <c r="AZ19" i="1"/>
  <c r="AD20" i="1"/>
  <c r="AH19" i="1"/>
  <c r="U20" i="1"/>
  <c r="Y19" i="1"/>
  <c r="L20" i="1"/>
  <c r="P19" i="1"/>
  <c r="C20" i="1"/>
  <c r="G19" i="1"/>
  <c r="AM20" i="1"/>
  <c r="AQ19" i="1"/>
  <c r="AN20" i="1" l="1"/>
  <c r="AO20" i="1" s="1"/>
  <c r="AP20" i="1" s="1"/>
  <c r="M20" i="1"/>
  <c r="N20" i="1" s="1"/>
  <c r="O20" i="1" s="1"/>
  <c r="AE20" i="1"/>
  <c r="AF20" i="1" s="1"/>
  <c r="AG20" i="1" s="1"/>
  <c r="D20" i="1"/>
  <c r="E20" i="1" s="1"/>
  <c r="F20" i="1" s="1"/>
  <c r="V20" i="1"/>
  <c r="W20" i="1" s="1"/>
  <c r="X20" i="1" s="1"/>
  <c r="AW20" i="1"/>
  <c r="AX20" i="1" s="1"/>
  <c r="AY20" i="1" s="1"/>
  <c r="C21" i="1" l="1"/>
  <c r="G20" i="1"/>
  <c r="AD21" i="1"/>
  <c r="AH20" i="1"/>
  <c r="L21" i="1"/>
  <c r="P20" i="1"/>
  <c r="AV21" i="1"/>
  <c r="AZ20" i="1"/>
  <c r="U21" i="1"/>
  <c r="Y20" i="1"/>
  <c r="AM21" i="1"/>
  <c r="AQ20" i="1"/>
  <c r="AW21" i="1" l="1"/>
  <c r="AX21" i="1" s="1"/>
  <c r="AY21" i="1" s="1"/>
  <c r="AE21" i="1"/>
  <c r="AF21" i="1" s="1"/>
  <c r="AG21" i="1" s="1"/>
  <c r="AN21" i="1"/>
  <c r="AO21" i="1" s="1"/>
  <c r="AP21" i="1" s="1"/>
  <c r="V21" i="1"/>
  <c r="W21" i="1" s="1"/>
  <c r="X21" i="1" s="1"/>
  <c r="M21" i="1"/>
  <c r="N21" i="1" s="1"/>
  <c r="O21" i="1" s="1"/>
  <c r="D21" i="1"/>
  <c r="E21" i="1" s="1"/>
  <c r="F21" i="1" s="1"/>
  <c r="U22" i="1" l="1"/>
  <c r="Y21" i="1"/>
  <c r="AM22" i="1"/>
  <c r="AQ21" i="1"/>
  <c r="AD22" i="1"/>
  <c r="AH21" i="1"/>
  <c r="C22" i="1"/>
  <c r="G21" i="1"/>
  <c r="L22" i="1"/>
  <c r="P21" i="1"/>
  <c r="AV22" i="1"/>
  <c r="AZ21" i="1"/>
  <c r="D22" i="1" l="1"/>
  <c r="E22" i="1" s="1"/>
  <c r="F22" i="1" s="1"/>
  <c r="AN22" i="1"/>
  <c r="AO22" i="1" s="1"/>
  <c r="AP22" i="1" s="1"/>
  <c r="AW22" i="1"/>
  <c r="AX22" i="1" s="1"/>
  <c r="AY22" i="1" s="1"/>
  <c r="M22" i="1"/>
  <c r="N22" i="1" s="1"/>
  <c r="O22" i="1" s="1"/>
  <c r="AE22" i="1"/>
  <c r="AF22" i="1" s="1"/>
  <c r="AG22" i="1" s="1"/>
  <c r="V22" i="1"/>
  <c r="W22" i="1" s="1"/>
  <c r="X22" i="1" s="1"/>
  <c r="L23" i="1" l="1"/>
  <c r="P22" i="1"/>
  <c r="AV23" i="1"/>
  <c r="AZ22" i="1"/>
  <c r="U23" i="1"/>
  <c r="Y22" i="1"/>
  <c r="AM23" i="1"/>
  <c r="AQ22" i="1"/>
  <c r="AD23" i="1"/>
  <c r="AH22" i="1"/>
  <c r="C23" i="1"/>
  <c r="G22" i="1"/>
  <c r="D23" i="1" l="1"/>
  <c r="E23" i="1" s="1"/>
  <c r="F23" i="1" s="1"/>
  <c r="AN23" i="1"/>
  <c r="AO23" i="1" s="1"/>
  <c r="AP23" i="1" s="1"/>
  <c r="AW23" i="1"/>
  <c r="AX23" i="1" s="1"/>
  <c r="AY23" i="1" s="1"/>
  <c r="AE23" i="1"/>
  <c r="AF23" i="1" s="1"/>
  <c r="AG23" i="1" s="1"/>
  <c r="V23" i="1"/>
  <c r="W23" i="1" s="1"/>
  <c r="X23" i="1" s="1"/>
  <c r="M23" i="1"/>
  <c r="N23" i="1" s="1"/>
  <c r="O23" i="1" s="1"/>
  <c r="AD24" i="1" l="1"/>
  <c r="AH23" i="1"/>
  <c r="L24" i="1"/>
  <c r="P23" i="1"/>
  <c r="AV24" i="1"/>
  <c r="AZ23" i="1"/>
  <c r="AM24" i="1"/>
  <c r="AQ23" i="1"/>
  <c r="U24" i="1"/>
  <c r="Y23" i="1"/>
  <c r="C24" i="1"/>
  <c r="G23" i="1"/>
  <c r="AN24" i="1" l="1"/>
  <c r="AO24" i="1" s="1"/>
  <c r="AP24" i="1" s="1"/>
  <c r="M24" i="1"/>
  <c r="N24" i="1" s="1"/>
  <c r="O24" i="1" s="1"/>
  <c r="D24" i="1"/>
  <c r="E24" i="1" s="1"/>
  <c r="F24" i="1" s="1"/>
  <c r="V24" i="1"/>
  <c r="W24" i="1" s="1"/>
  <c r="X24" i="1" s="1"/>
  <c r="AW24" i="1"/>
  <c r="AX24" i="1" s="1"/>
  <c r="AY24" i="1" s="1"/>
  <c r="AE24" i="1"/>
  <c r="AF24" i="1" s="1"/>
  <c r="AG24" i="1" s="1"/>
  <c r="U25" i="1" l="1"/>
  <c r="Y24" i="1"/>
  <c r="C25" i="1"/>
  <c r="G24" i="1"/>
  <c r="L25" i="1"/>
  <c r="P24" i="1"/>
  <c r="AD25" i="1"/>
  <c r="AH24" i="1"/>
  <c r="AV25" i="1"/>
  <c r="AZ24" i="1"/>
  <c r="AM25" i="1"/>
  <c r="AQ24" i="1"/>
  <c r="AE25" i="1" l="1"/>
  <c r="AF25" i="1" s="1"/>
  <c r="AG25" i="1" s="1"/>
  <c r="D25" i="1"/>
  <c r="E25" i="1" s="1"/>
  <c r="F25" i="1" s="1"/>
  <c r="AN25" i="1"/>
  <c r="AO25" i="1" s="1"/>
  <c r="AP25" i="1" s="1"/>
  <c r="AW25" i="1"/>
  <c r="AX25" i="1" s="1"/>
  <c r="AY25" i="1" s="1"/>
  <c r="M25" i="1"/>
  <c r="N25" i="1" s="1"/>
  <c r="O25" i="1" s="1"/>
  <c r="V25" i="1"/>
  <c r="W25" i="1" s="1"/>
  <c r="X25" i="1" s="1"/>
  <c r="AV26" i="1" l="1"/>
  <c r="AZ25" i="1"/>
  <c r="AM26" i="1"/>
  <c r="AQ25" i="1"/>
  <c r="C26" i="1"/>
  <c r="G25" i="1"/>
  <c r="U26" i="1"/>
  <c r="Y25" i="1"/>
  <c r="L26" i="1"/>
  <c r="P25" i="1"/>
  <c r="AD26" i="1"/>
  <c r="AH25" i="1"/>
  <c r="V26" i="1" l="1"/>
  <c r="W26" i="1" s="1"/>
  <c r="X26" i="1" s="1"/>
  <c r="AN26" i="1"/>
  <c r="AO26" i="1" s="1"/>
  <c r="AP26" i="1" s="1"/>
  <c r="AE26" i="1"/>
  <c r="AF26" i="1" s="1"/>
  <c r="AG26" i="1" s="1"/>
  <c r="M26" i="1"/>
  <c r="N26" i="1" s="1"/>
  <c r="O26" i="1" s="1"/>
  <c r="D26" i="1"/>
  <c r="E26" i="1" s="1"/>
  <c r="F26" i="1" s="1"/>
  <c r="AW26" i="1"/>
  <c r="AX26" i="1" s="1"/>
  <c r="AY26" i="1" s="1"/>
  <c r="L27" i="1" l="1"/>
  <c r="P26" i="1"/>
  <c r="AD27" i="1"/>
  <c r="AH26" i="1"/>
  <c r="AV27" i="1"/>
  <c r="AZ26" i="1"/>
  <c r="AM27" i="1"/>
  <c r="AQ26" i="1"/>
  <c r="C27" i="1"/>
  <c r="G26" i="1"/>
  <c r="U27" i="1"/>
  <c r="Y26" i="1"/>
  <c r="V27" i="1" l="1"/>
  <c r="W27" i="1" s="1"/>
  <c r="X27" i="1" s="1"/>
  <c r="AN27" i="1"/>
  <c r="AO27" i="1" s="1"/>
  <c r="AP27" i="1" s="1"/>
  <c r="AE27" i="1"/>
  <c r="AF27" i="1" s="1"/>
  <c r="AG27" i="1" s="1"/>
  <c r="D27" i="1"/>
  <c r="E27" i="1" s="1"/>
  <c r="F27" i="1" s="1"/>
  <c r="AW27" i="1"/>
  <c r="AX27" i="1" s="1"/>
  <c r="AY27" i="1" s="1"/>
  <c r="M27" i="1"/>
  <c r="N27" i="1" s="1"/>
  <c r="O27" i="1" s="1"/>
  <c r="C28" i="1" l="1"/>
  <c r="G27" i="1"/>
  <c r="AV28" i="1"/>
  <c r="AZ27" i="1"/>
  <c r="AD28" i="1"/>
  <c r="AH27" i="1"/>
  <c r="L28" i="1"/>
  <c r="P27" i="1"/>
  <c r="AM28" i="1"/>
  <c r="AQ27" i="1"/>
  <c r="U28" i="1"/>
  <c r="Y27" i="1"/>
  <c r="M28" i="1" l="1"/>
  <c r="N28" i="1" s="1"/>
  <c r="O28" i="1" s="1"/>
  <c r="AW28" i="1"/>
  <c r="AX28" i="1" s="1"/>
  <c r="AY28" i="1" s="1"/>
  <c r="V28" i="1"/>
  <c r="W28" i="1" s="1"/>
  <c r="X28" i="1" s="1"/>
  <c r="AN28" i="1"/>
  <c r="AO28" i="1" s="1"/>
  <c r="AP28" i="1" s="1"/>
  <c r="AE28" i="1"/>
  <c r="AF28" i="1" s="1"/>
  <c r="AG28" i="1" s="1"/>
  <c r="D28" i="1"/>
  <c r="E28" i="1" s="1"/>
  <c r="F28" i="1" s="1"/>
  <c r="AM29" i="1" l="1"/>
  <c r="AQ28" i="1"/>
  <c r="U29" i="1"/>
  <c r="Y28" i="1"/>
  <c r="AV29" i="1"/>
  <c r="AZ28" i="1"/>
  <c r="C29" i="1"/>
  <c r="G28" i="1"/>
  <c r="AD29" i="1"/>
  <c r="AH28" i="1"/>
  <c r="L29" i="1"/>
  <c r="P28" i="1"/>
  <c r="D29" i="1" l="1"/>
  <c r="E29" i="1" s="1"/>
  <c r="F29" i="1" s="1"/>
  <c r="V29" i="1"/>
  <c r="W29" i="1" s="1"/>
  <c r="X29" i="1" s="1"/>
  <c r="M29" i="1"/>
  <c r="N29" i="1" s="1"/>
  <c r="O29" i="1" s="1"/>
  <c r="AE29" i="1"/>
  <c r="AF29" i="1" s="1"/>
  <c r="AG29" i="1" s="1"/>
  <c r="AW29" i="1"/>
  <c r="AX29" i="1" s="1"/>
  <c r="AY29" i="1" s="1"/>
  <c r="AN29" i="1"/>
  <c r="AO29" i="1" s="1"/>
  <c r="AP29" i="1" s="1"/>
  <c r="AD30" i="1" l="1"/>
  <c r="AH29" i="1"/>
  <c r="L30" i="1"/>
  <c r="P29" i="1"/>
  <c r="U30" i="1"/>
  <c r="Y29" i="1"/>
  <c r="AM30" i="1"/>
  <c r="AQ29" i="1"/>
  <c r="AV30" i="1"/>
  <c r="AZ29" i="1"/>
  <c r="C30" i="1"/>
  <c r="G29" i="1"/>
  <c r="D30" i="1" l="1"/>
  <c r="E30" i="1" s="1"/>
  <c r="F30" i="1" s="1"/>
  <c r="AN30" i="1"/>
  <c r="AO30" i="1" s="1"/>
  <c r="AP30" i="1" s="1"/>
  <c r="M30" i="1"/>
  <c r="N30" i="1" s="1"/>
  <c r="O30" i="1" s="1"/>
  <c r="AW30" i="1"/>
  <c r="AX30" i="1" s="1"/>
  <c r="AY30" i="1" s="1"/>
  <c r="V30" i="1"/>
  <c r="W30" i="1" s="1"/>
  <c r="X30" i="1" s="1"/>
  <c r="AE30" i="1"/>
  <c r="AF30" i="1" s="1"/>
  <c r="AG30" i="1" s="1"/>
  <c r="AV31" i="1" l="1"/>
  <c r="AZ30" i="1"/>
  <c r="L31" i="1"/>
  <c r="P30" i="1"/>
  <c r="AM31" i="1"/>
  <c r="AQ30" i="1"/>
  <c r="AD31" i="1"/>
  <c r="AH30" i="1"/>
  <c r="U31" i="1"/>
  <c r="Y30" i="1"/>
  <c r="C31" i="1"/>
  <c r="G30" i="1"/>
  <c r="D31" i="1" l="1"/>
  <c r="E31" i="1" s="1"/>
  <c r="F31" i="1" s="1"/>
  <c r="AE31" i="1"/>
  <c r="AF31" i="1" s="1"/>
  <c r="AG31" i="1" s="1"/>
  <c r="M31" i="1"/>
  <c r="N31" i="1" s="1"/>
  <c r="O31" i="1" s="1"/>
  <c r="V31" i="1"/>
  <c r="W31" i="1" s="1"/>
  <c r="X31" i="1" s="1"/>
  <c r="AN31" i="1"/>
  <c r="AO31" i="1" s="1"/>
  <c r="AP31" i="1" s="1"/>
  <c r="AW31" i="1"/>
  <c r="AX31" i="1" s="1"/>
  <c r="AY31" i="1" s="1"/>
  <c r="U32" i="1" l="1"/>
  <c r="Y31" i="1"/>
  <c r="AM32" i="1"/>
  <c r="AQ31" i="1"/>
  <c r="L32" i="1"/>
  <c r="P31" i="1"/>
  <c r="AV32" i="1"/>
  <c r="AZ31" i="1"/>
  <c r="AD32" i="1"/>
  <c r="AH31" i="1"/>
  <c r="C32" i="1"/>
  <c r="G31" i="1"/>
  <c r="AW32" i="1" l="1"/>
  <c r="AX32" i="1" s="1"/>
  <c r="AY32" i="1" s="1"/>
  <c r="AN32" i="1"/>
  <c r="AO32" i="1" s="1"/>
  <c r="AP32" i="1" s="1"/>
  <c r="D32" i="1"/>
  <c r="E32" i="1" s="1"/>
  <c r="F32" i="1" s="1"/>
  <c r="AE32" i="1"/>
  <c r="AF32" i="1" s="1"/>
  <c r="AG32" i="1" s="1"/>
  <c r="M32" i="1"/>
  <c r="N32" i="1" s="1"/>
  <c r="O32" i="1" s="1"/>
  <c r="V32" i="1"/>
  <c r="W32" i="1" s="1"/>
  <c r="X32" i="1" s="1"/>
  <c r="AD33" i="1" l="1"/>
  <c r="AH32" i="1"/>
  <c r="C33" i="1"/>
  <c r="G32" i="1"/>
  <c r="AM33" i="1"/>
  <c r="AQ32" i="1"/>
  <c r="U33" i="1"/>
  <c r="Y32" i="1"/>
  <c r="L33" i="1"/>
  <c r="P32" i="1"/>
  <c r="AV33" i="1"/>
  <c r="AZ32" i="1"/>
  <c r="V33" i="1" l="1"/>
  <c r="W33" i="1" s="1"/>
  <c r="X33" i="1" s="1"/>
  <c r="D33" i="1"/>
  <c r="E33" i="1" s="1"/>
  <c r="F33" i="1" s="1"/>
  <c r="AW33" i="1"/>
  <c r="AX33" i="1" s="1"/>
  <c r="AY33" i="1" s="1"/>
  <c r="M33" i="1"/>
  <c r="N33" i="1" s="1"/>
  <c r="O33" i="1" s="1"/>
  <c r="AN33" i="1"/>
  <c r="AO33" i="1" s="1"/>
  <c r="AP33" i="1" s="1"/>
  <c r="AE33" i="1"/>
  <c r="AF33" i="1" s="1"/>
  <c r="AG33" i="1" s="1"/>
  <c r="L34" i="1" l="1"/>
  <c r="P33" i="1"/>
  <c r="AV34" i="1"/>
  <c r="AZ33" i="1"/>
  <c r="C34" i="1"/>
  <c r="G33" i="1"/>
  <c r="AD34" i="1"/>
  <c r="AH33" i="1"/>
  <c r="AM34" i="1"/>
  <c r="AQ33" i="1"/>
  <c r="U34" i="1"/>
  <c r="Y33" i="1"/>
  <c r="AE34" i="1" l="1"/>
  <c r="AF34" i="1" s="1"/>
  <c r="AG34" i="1" s="1"/>
  <c r="AW34" i="1"/>
  <c r="AX34" i="1" s="1"/>
  <c r="AY34" i="1" s="1"/>
  <c r="V34" i="1"/>
  <c r="W34" i="1" s="1"/>
  <c r="X34" i="1" s="1"/>
  <c r="AN34" i="1"/>
  <c r="AO34" i="1" s="1"/>
  <c r="AP34" i="1" s="1"/>
  <c r="D34" i="1"/>
  <c r="E34" i="1" s="1"/>
  <c r="F34" i="1" s="1"/>
  <c r="M34" i="1"/>
  <c r="N34" i="1" s="1"/>
  <c r="O34" i="1" s="1"/>
  <c r="AM35" i="1" l="1"/>
  <c r="AQ34" i="1"/>
  <c r="U35" i="1"/>
  <c r="Y34" i="1"/>
  <c r="L35" i="1"/>
  <c r="P34" i="1"/>
  <c r="AV35" i="1"/>
  <c r="AZ34" i="1"/>
  <c r="C35" i="1"/>
  <c r="G34" i="1"/>
  <c r="AD35" i="1"/>
  <c r="AH34" i="1"/>
  <c r="AE35" i="1" l="1"/>
  <c r="AF35" i="1" s="1"/>
  <c r="AG35" i="1" s="1"/>
  <c r="AW35" i="1"/>
  <c r="AX35" i="1" s="1"/>
  <c r="AY35" i="1" s="1"/>
  <c r="V35" i="1"/>
  <c r="W35" i="1" s="1"/>
  <c r="X35" i="1" s="1"/>
  <c r="D35" i="1"/>
  <c r="E35" i="1" s="1"/>
  <c r="F35" i="1" s="1"/>
  <c r="M35" i="1"/>
  <c r="N35" i="1" s="1"/>
  <c r="O35" i="1" s="1"/>
  <c r="AN35" i="1"/>
  <c r="AO35" i="1" s="1"/>
  <c r="AP35" i="1" s="1"/>
  <c r="C36" i="1" l="1"/>
  <c r="G35" i="1"/>
  <c r="U36" i="1"/>
  <c r="Y35" i="1"/>
  <c r="AV36" i="1"/>
  <c r="AZ35" i="1"/>
  <c r="AM36" i="1"/>
  <c r="AQ35" i="1"/>
  <c r="L36" i="1"/>
  <c r="P35" i="1"/>
  <c r="AD36" i="1"/>
  <c r="AH35" i="1"/>
  <c r="M36" i="1" l="1"/>
  <c r="N36" i="1" s="1"/>
  <c r="O36" i="1" s="1"/>
  <c r="AW36" i="1"/>
  <c r="AX36" i="1" s="1"/>
  <c r="AY36" i="1" s="1"/>
  <c r="AE36" i="1"/>
  <c r="AF36" i="1" s="1"/>
  <c r="AG36" i="1" s="1"/>
  <c r="V36" i="1"/>
  <c r="W36" i="1" s="1"/>
  <c r="X36" i="1" s="1"/>
  <c r="D36" i="1"/>
  <c r="E36" i="1" s="1"/>
  <c r="F36" i="1" s="1"/>
  <c r="AN36" i="1"/>
  <c r="AO36" i="1" s="1"/>
  <c r="AP36" i="1" s="1"/>
  <c r="U37" i="1" l="1"/>
  <c r="Y36" i="1"/>
  <c r="AD37" i="1"/>
  <c r="AH36" i="1"/>
  <c r="AV37" i="1"/>
  <c r="AZ36" i="1"/>
  <c r="AM37" i="1"/>
  <c r="AQ36" i="1"/>
  <c r="C37" i="1"/>
  <c r="G36" i="1"/>
  <c r="L37" i="1"/>
  <c r="P36" i="1"/>
  <c r="M37" i="1" l="1"/>
  <c r="N37" i="1" s="1"/>
  <c r="O37" i="1" s="1"/>
  <c r="AN37" i="1"/>
  <c r="AO37" i="1" s="1"/>
  <c r="AP37" i="1" s="1"/>
  <c r="AE37" i="1"/>
  <c r="AF37" i="1" s="1"/>
  <c r="AG37" i="1" s="1"/>
  <c r="D37" i="1"/>
  <c r="E37" i="1" s="1"/>
  <c r="F37" i="1" s="1"/>
  <c r="AW37" i="1"/>
  <c r="AX37" i="1" s="1"/>
  <c r="AY37" i="1" s="1"/>
  <c r="V37" i="1"/>
  <c r="W37" i="1" s="1"/>
  <c r="X37" i="1" s="1"/>
  <c r="C38" i="1" l="1"/>
  <c r="G37" i="1"/>
  <c r="AD38" i="1"/>
  <c r="AH37" i="1"/>
  <c r="U38" i="1"/>
  <c r="Y37" i="1"/>
  <c r="AM38" i="1"/>
  <c r="AQ37" i="1"/>
  <c r="AV38" i="1"/>
  <c r="AZ37" i="1"/>
  <c r="L38" i="1"/>
  <c r="P37" i="1"/>
  <c r="M38" i="1" l="1"/>
  <c r="N38" i="1" s="1"/>
  <c r="O38" i="1" s="1"/>
  <c r="AN38" i="1"/>
  <c r="AO38" i="1" s="1"/>
  <c r="AP38" i="1" s="1"/>
  <c r="AE38" i="1"/>
  <c r="AF38" i="1" s="1"/>
  <c r="AG38" i="1" s="1"/>
  <c r="AW38" i="1"/>
  <c r="AX38" i="1" s="1"/>
  <c r="AY38" i="1" s="1"/>
  <c r="V38" i="1"/>
  <c r="W38" i="1" s="1"/>
  <c r="X38" i="1" s="1"/>
  <c r="D38" i="1"/>
  <c r="E38" i="1" s="1"/>
  <c r="F38" i="1" s="1"/>
  <c r="AV39" i="1" l="1"/>
  <c r="AZ38" i="1"/>
  <c r="AD39" i="1"/>
  <c r="AH38" i="1"/>
  <c r="AM39" i="1"/>
  <c r="AQ38" i="1"/>
  <c r="C39" i="1"/>
  <c r="G38" i="1"/>
  <c r="U39" i="1"/>
  <c r="Y38" i="1"/>
  <c r="L39" i="1"/>
  <c r="P38" i="1"/>
  <c r="M39" i="1" l="1"/>
  <c r="N39" i="1" s="1"/>
  <c r="O39" i="1" s="1"/>
  <c r="D39" i="1"/>
  <c r="E39" i="1" s="1"/>
  <c r="F39" i="1" s="1"/>
  <c r="AE39" i="1"/>
  <c r="AF39" i="1" s="1"/>
  <c r="AG39" i="1" s="1"/>
  <c r="V39" i="1"/>
  <c r="W39" i="1" s="1"/>
  <c r="X39" i="1" s="1"/>
  <c r="AN39" i="1"/>
  <c r="AO39" i="1" s="1"/>
  <c r="AP39" i="1" s="1"/>
  <c r="AW39" i="1"/>
  <c r="AX39" i="1" s="1"/>
  <c r="AY39" i="1" s="1"/>
  <c r="U40" i="1" l="1"/>
  <c r="Y39" i="1"/>
  <c r="AD40" i="1"/>
  <c r="AH39" i="1"/>
  <c r="C40" i="1"/>
  <c r="G39" i="1"/>
  <c r="AV40" i="1"/>
  <c r="AZ39" i="1"/>
  <c r="AM40" i="1"/>
  <c r="AQ39" i="1"/>
  <c r="L40" i="1"/>
  <c r="P39" i="1"/>
  <c r="AW40" i="1" l="1"/>
  <c r="AX40" i="1" s="1"/>
  <c r="AY40" i="1" s="1"/>
  <c r="AE40" i="1"/>
  <c r="AF40" i="1" s="1"/>
  <c r="AG40" i="1" s="1"/>
  <c r="M40" i="1"/>
  <c r="N40" i="1" s="1"/>
  <c r="O40" i="1" s="1"/>
  <c r="AN40" i="1"/>
  <c r="AO40" i="1" s="1"/>
  <c r="AP40" i="1" s="1"/>
  <c r="D40" i="1"/>
  <c r="E40" i="1" s="1"/>
  <c r="F40" i="1" s="1"/>
  <c r="V40" i="1"/>
  <c r="W40" i="1" s="1"/>
  <c r="X40" i="1" s="1"/>
  <c r="AM41" i="1" l="1"/>
  <c r="AQ40" i="1"/>
  <c r="L41" i="1"/>
  <c r="P40" i="1"/>
  <c r="U41" i="1"/>
  <c r="Y40" i="1"/>
  <c r="AD41" i="1"/>
  <c r="AH40" i="1"/>
  <c r="C41" i="1"/>
  <c r="G40" i="1"/>
  <c r="AV41" i="1"/>
  <c r="AZ40" i="1"/>
  <c r="AW41" i="1" l="1"/>
  <c r="AX41" i="1" s="1"/>
  <c r="AY41" i="1" s="1"/>
  <c r="AE41" i="1"/>
  <c r="AF41" i="1" s="1"/>
  <c r="AG41" i="1" s="1"/>
  <c r="M41" i="1"/>
  <c r="N41" i="1" s="1"/>
  <c r="O41" i="1" s="1"/>
  <c r="D41" i="1"/>
  <c r="E41" i="1" s="1"/>
  <c r="F41" i="1" s="1"/>
  <c r="V41" i="1"/>
  <c r="W41" i="1" s="1"/>
  <c r="X41" i="1" s="1"/>
  <c r="AN41" i="1"/>
  <c r="AO41" i="1" s="1"/>
  <c r="AP41" i="1" s="1"/>
  <c r="C42" i="1" l="1"/>
  <c r="G41" i="1"/>
  <c r="L42" i="1"/>
  <c r="P41" i="1"/>
  <c r="AM42" i="1"/>
  <c r="AQ41" i="1"/>
  <c r="AD42" i="1"/>
  <c r="AH41" i="1"/>
  <c r="U42" i="1"/>
  <c r="Y41" i="1"/>
  <c r="AV42" i="1"/>
  <c r="AZ41" i="1"/>
  <c r="AE42" i="1" l="1"/>
  <c r="AF42" i="1" s="1"/>
  <c r="AG42" i="1" s="1"/>
  <c r="M42" i="1"/>
  <c r="N42" i="1" s="1"/>
  <c r="O42" i="1" s="1"/>
  <c r="AW42" i="1"/>
  <c r="AX42" i="1" s="1"/>
  <c r="AY42" i="1" s="1"/>
  <c r="V42" i="1"/>
  <c r="W42" i="1" s="1"/>
  <c r="X42" i="1" s="1"/>
  <c r="AN42" i="1"/>
  <c r="AO42" i="1" s="1"/>
  <c r="AP42" i="1" s="1"/>
  <c r="D42" i="1"/>
  <c r="E42" i="1" s="1"/>
  <c r="F42" i="1" s="1"/>
  <c r="U43" i="1" l="1"/>
  <c r="Y42" i="1"/>
  <c r="AV43" i="1"/>
  <c r="AZ42" i="1"/>
  <c r="C43" i="1"/>
  <c r="G42" i="1"/>
  <c r="L43" i="1"/>
  <c r="P42" i="1"/>
  <c r="AM43" i="1"/>
  <c r="AQ42" i="1"/>
  <c r="AD43" i="1"/>
  <c r="AH42" i="1"/>
  <c r="M43" i="1" l="1"/>
  <c r="N43" i="1" s="1"/>
  <c r="O43" i="1" s="1"/>
  <c r="AW43" i="1"/>
  <c r="AX43" i="1" s="1"/>
  <c r="AY43" i="1" s="1"/>
  <c r="AE43" i="1"/>
  <c r="AF43" i="1" s="1"/>
  <c r="AG43" i="1" s="1"/>
  <c r="AN43" i="1"/>
  <c r="AO43" i="1" s="1"/>
  <c r="AP43" i="1" s="1"/>
  <c r="D43" i="1"/>
  <c r="E43" i="1" s="1"/>
  <c r="F43" i="1" s="1"/>
  <c r="V43" i="1"/>
  <c r="W43" i="1" s="1"/>
  <c r="X43" i="1" s="1"/>
  <c r="AM44" i="1" l="1"/>
  <c r="AQ43" i="1"/>
  <c r="AD44" i="1"/>
  <c r="AH43" i="1"/>
  <c r="U44" i="1"/>
  <c r="Y43" i="1"/>
  <c r="AV44" i="1"/>
  <c r="AZ43" i="1"/>
  <c r="C44" i="1"/>
  <c r="G43" i="1"/>
  <c r="L44" i="1"/>
  <c r="P43" i="1"/>
  <c r="AW44" i="1" l="1"/>
  <c r="AX44" i="1" s="1"/>
  <c r="AY44" i="1" s="1"/>
  <c r="AE44" i="1"/>
  <c r="AF44" i="1" s="1"/>
  <c r="AG44" i="1" s="1"/>
  <c r="M44" i="1"/>
  <c r="N44" i="1" s="1"/>
  <c r="O44" i="1" s="1"/>
  <c r="D44" i="1"/>
  <c r="E44" i="1" s="1"/>
  <c r="F44" i="1" s="1"/>
  <c r="V44" i="1"/>
  <c r="W44" i="1" s="1"/>
  <c r="X44" i="1" s="1"/>
  <c r="AN44" i="1"/>
  <c r="AO44" i="1" s="1"/>
  <c r="AP44" i="1" s="1"/>
  <c r="C45" i="1" l="1"/>
  <c r="G44" i="1"/>
  <c r="L45" i="1"/>
  <c r="P44" i="1"/>
  <c r="AM45" i="1"/>
  <c r="AQ44" i="1"/>
  <c r="AD45" i="1"/>
  <c r="AH44" i="1"/>
  <c r="U45" i="1"/>
  <c r="Y44" i="1"/>
  <c r="AV45" i="1"/>
  <c r="AZ44" i="1"/>
  <c r="AE45" i="1" l="1"/>
  <c r="AF45" i="1" s="1"/>
  <c r="AG45" i="1" s="1"/>
  <c r="M45" i="1"/>
  <c r="N45" i="1" s="1"/>
  <c r="O45" i="1" s="1"/>
  <c r="AW45" i="1"/>
  <c r="AX45" i="1" s="1"/>
  <c r="AY45" i="1" s="1"/>
  <c r="V45" i="1"/>
  <c r="W45" i="1" s="1"/>
  <c r="X45" i="1" s="1"/>
  <c r="AN45" i="1"/>
  <c r="AO45" i="1" s="1"/>
  <c r="AP45" i="1" s="1"/>
  <c r="D45" i="1"/>
  <c r="E45" i="1" s="1"/>
  <c r="F45" i="1" s="1"/>
  <c r="U46" i="1" l="1"/>
  <c r="Y45" i="1"/>
  <c r="AV46" i="1"/>
  <c r="AZ45" i="1"/>
  <c r="C46" i="1"/>
  <c r="G45" i="1"/>
  <c r="L46" i="1"/>
  <c r="P45" i="1"/>
  <c r="AM46" i="1"/>
  <c r="AQ45" i="1"/>
  <c r="AD46" i="1"/>
  <c r="AH45" i="1"/>
  <c r="M46" i="1" l="1"/>
  <c r="N46" i="1" s="1"/>
  <c r="O46" i="1" s="1"/>
  <c r="AW46" i="1"/>
  <c r="AX46" i="1" s="1"/>
  <c r="AY46" i="1" s="1"/>
  <c r="AE46" i="1"/>
  <c r="AF46" i="1" s="1"/>
  <c r="AG46" i="1" s="1"/>
  <c r="AN46" i="1"/>
  <c r="AO46" i="1" s="1"/>
  <c r="AP46" i="1" s="1"/>
  <c r="D46" i="1"/>
  <c r="E46" i="1" s="1"/>
  <c r="F46" i="1" s="1"/>
  <c r="V46" i="1"/>
  <c r="W46" i="1" s="1"/>
  <c r="X46" i="1" s="1"/>
  <c r="AM47" i="1" l="1"/>
  <c r="AQ46" i="1"/>
  <c r="AD47" i="1"/>
  <c r="AH46" i="1"/>
  <c r="U47" i="1"/>
  <c r="Y46" i="1"/>
  <c r="AV47" i="1"/>
  <c r="AZ46" i="1"/>
  <c r="C47" i="1"/>
  <c r="G46" i="1"/>
  <c r="L47" i="1"/>
  <c r="P46" i="1"/>
  <c r="AW47" i="1" l="1"/>
  <c r="AX47" i="1" s="1"/>
  <c r="AY47" i="1" s="1"/>
  <c r="AE47" i="1"/>
  <c r="AF47" i="1" s="1"/>
  <c r="AG47" i="1" s="1"/>
  <c r="M47" i="1"/>
  <c r="N47" i="1" s="1"/>
  <c r="O47" i="1" s="1"/>
  <c r="D47" i="1"/>
  <c r="E47" i="1" s="1"/>
  <c r="F47" i="1" s="1"/>
  <c r="V47" i="1"/>
  <c r="W47" i="1" s="1"/>
  <c r="X47" i="1" s="1"/>
  <c r="AN47" i="1"/>
  <c r="AO47" i="1" s="1"/>
  <c r="AP47" i="1" s="1"/>
  <c r="C48" i="1" l="1"/>
  <c r="G47" i="1"/>
  <c r="L48" i="1"/>
  <c r="P47" i="1"/>
  <c r="AM48" i="1"/>
  <c r="AQ47" i="1"/>
  <c r="AD48" i="1"/>
  <c r="AH47" i="1"/>
  <c r="U48" i="1"/>
  <c r="Y47" i="1"/>
  <c r="AV48" i="1"/>
  <c r="AZ47" i="1"/>
  <c r="AW48" i="1" l="1"/>
  <c r="AX48" i="1" s="1"/>
  <c r="AY48" i="1" s="1"/>
  <c r="AE48" i="1"/>
  <c r="AF48" i="1" s="1"/>
  <c r="AG48" i="1" s="1"/>
  <c r="M48" i="1"/>
  <c r="N48" i="1" s="1"/>
  <c r="O48" i="1" s="1"/>
  <c r="V48" i="1"/>
  <c r="W48" i="1" s="1"/>
  <c r="X48" i="1" s="1"/>
  <c r="AN48" i="1"/>
  <c r="AO48" i="1" s="1"/>
  <c r="AP48" i="1" s="1"/>
  <c r="D48" i="1"/>
  <c r="E48" i="1" s="1"/>
  <c r="F48" i="1" s="1"/>
  <c r="U49" i="1" l="1"/>
  <c r="Y48" i="1"/>
  <c r="L49" i="1"/>
  <c r="P48" i="1"/>
  <c r="AD49" i="1"/>
  <c r="AH48" i="1"/>
  <c r="C49" i="1"/>
  <c r="G48" i="1"/>
  <c r="AM49" i="1"/>
  <c r="AQ48" i="1"/>
  <c r="AV49" i="1"/>
  <c r="AZ48" i="1"/>
  <c r="D49" i="1" l="1"/>
  <c r="E49" i="1" s="1"/>
  <c r="F49" i="1" s="1"/>
  <c r="M49" i="1"/>
  <c r="N49" i="1" s="1"/>
  <c r="O49" i="1" s="1"/>
  <c r="AW49" i="1"/>
  <c r="AX49" i="1" s="1"/>
  <c r="AY49" i="1" s="1"/>
  <c r="AN49" i="1"/>
  <c r="AO49" i="1" s="1"/>
  <c r="AP49" i="1" s="1"/>
  <c r="AE49" i="1"/>
  <c r="AF49" i="1" s="1"/>
  <c r="AG49" i="1" s="1"/>
  <c r="V49" i="1"/>
  <c r="W49" i="1" s="1"/>
  <c r="X49" i="1" s="1"/>
  <c r="AM50" i="1" l="1"/>
  <c r="AQ49" i="1"/>
  <c r="AV50" i="1"/>
  <c r="AZ49" i="1"/>
  <c r="L50" i="1"/>
  <c r="P49" i="1"/>
  <c r="U50" i="1"/>
  <c r="Y49" i="1"/>
  <c r="AD50" i="1"/>
  <c r="AH49" i="1"/>
  <c r="C50" i="1"/>
  <c r="G49" i="1"/>
  <c r="D50" i="1" l="1"/>
  <c r="E50" i="1" s="1"/>
  <c r="F50" i="1" s="1"/>
  <c r="V50" i="1"/>
  <c r="W50" i="1" s="1"/>
  <c r="X50" i="1" s="1"/>
  <c r="AW50" i="1"/>
  <c r="AX50" i="1" s="1"/>
  <c r="AY50" i="1" s="1"/>
  <c r="AE50" i="1"/>
  <c r="AF50" i="1" s="1"/>
  <c r="AG50" i="1" s="1"/>
  <c r="M50" i="1"/>
  <c r="N50" i="1" s="1"/>
  <c r="O50" i="1" s="1"/>
  <c r="AN50" i="1"/>
  <c r="AO50" i="1" s="1"/>
  <c r="AP50" i="1" s="1"/>
  <c r="AD51" i="1" l="1"/>
  <c r="AH50" i="1"/>
  <c r="AV51" i="1"/>
  <c r="AZ50" i="1"/>
  <c r="U51" i="1"/>
  <c r="Y50" i="1"/>
  <c r="AM51" i="1"/>
  <c r="AQ50" i="1"/>
  <c r="L51" i="1"/>
  <c r="P50" i="1"/>
  <c r="C51" i="1"/>
  <c r="G50" i="1"/>
  <c r="AN51" i="1" l="1"/>
  <c r="AO51" i="1" s="1"/>
  <c r="AP51" i="1" s="1"/>
  <c r="AW51" i="1"/>
  <c r="AX51" i="1" s="1"/>
  <c r="AY51" i="1" s="1"/>
  <c r="D51" i="1"/>
  <c r="E51" i="1" s="1"/>
  <c r="F51" i="1" s="1"/>
  <c r="M51" i="1"/>
  <c r="N51" i="1" s="1"/>
  <c r="O51" i="1" s="1"/>
  <c r="V51" i="1"/>
  <c r="W51" i="1" s="1"/>
  <c r="X51" i="1" s="1"/>
  <c r="AE51" i="1"/>
  <c r="AF51" i="1" s="1"/>
  <c r="AG51" i="1" s="1"/>
  <c r="U52" i="1" l="1"/>
  <c r="Y51" i="1"/>
  <c r="L52" i="1"/>
  <c r="P51" i="1"/>
  <c r="C52" i="1"/>
  <c r="G51" i="1"/>
  <c r="AD52" i="1"/>
  <c r="AH51" i="1"/>
  <c r="AV52" i="1"/>
  <c r="AZ51" i="1"/>
  <c r="AM52" i="1"/>
  <c r="AQ51" i="1"/>
  <c r="AE52" i="1" l="1"/>
  <c r="AF52" i="1" s="1"/>
  <c r="AG52" i="1" s="1"/>
  <c r="M52" i="1"/>
  <c r="N52" i="1" s="1"/>
  <c r="O52" i="1" s="1"/>
  <c r="AN52" i="1"/>
  <c r="AO52" i="1" s="1"/>
  <c r="AP52" i="1" s="1"/>
  <c r="AW52" i="1"/>
  <c r="AX52" i="1" s="1"/>
  <c r="AY52" i="1" s="1"/>
  <c r="D52" i="1"/>
  <c r="E52" i="1" s="1"/>
  <c r="F52" i="1" s="1"/>
  <c r="V52" i="1"/>
  <c r="W52" i="1" s="1"/>
  <c r="X52" i="1" s="1"/>
  <c r="AV53" i="1" l="1"/>
  <c r="AZ52" i="1"/>
  <c r="AM53" i="1"/>
  <c r="AQ52" i="1"/>
  <c r="L53" i="1"/>
  <c r="P52" i="1"/>
  <c r="U53" i="1"/>
  <c r="Y52" i="1"/>
  <c r="C53" i="1"/>
  <c r="G52" i="1"/>
  <c r="AD53" i="1"/>
  <c r="AH52" i="1"/>
  <c r="AE53" i="1" l="1"/>
  <c r="AF53" i="1" s="1"/>
  <c r="AG53" i="1" s="1"/>
  <c r="V53" i="1"/>
  <c r="W53" i="1" s="1"/>
  <c r="X53" i="1" s="1"/>
  <c r="AN53" i="1"/>
  <c r="AO53" i="1" s="1"/>
  <c r="AP53" i="1" s="1"/>
  <c r="D53" i="1"/>
  <c r="E53" i="1" s="1"/>
  <c r="F53" i="1" s="1"/>
  <c r="M53" i="1"/>
  <c r="N53" i="1" s="1"/>
  <c r="O53" i="1" s="1"/>
  <c r="AW53" i="1"/>
  <c r="AX53" i="1" s="1"/>
  <c r="AY53" i="1" s="1"/>
  <c r="C54" i="1" l="1"/>
  <c r="G53" i="1"/>
  <c r="AM54" i="1"/>
  <c r="AQ53" i="1"/>
  <c r="U54" i="1"/>
  <c r="Y53" i="1"/>
  <c r="AV54" i="1"/>
  <c r="AZ53" i="1"/>
  <c r="L54" i="1"/>
  <c r="P53" i="1"/>
  <c r="AD54" i="1"/>
  <c r="AH53" i="1"/>
  <c r="AE54" i="1" l="1"/>
  <c r="AF54" i="1" s="1"/>
  <c r="AG54" i="1" s="1"/>
  <c r="AW54" i="1"/>
  <c r="AX54" i="1" s="1"/>
  <c r="AY54" i="1" s="1"/>
  <c r="AN54" i="1"/>
  <c r="AO54" i="1" s="1"/>
  <c r="AP54" i="1" s="1"/>
  <c r="M54" i="1"/>
  <c r="N54" i="1" s="1"/>
  <c r="O54" i="1" s="1"/>
  <c r="V54" i="1"/>
  <c r="W54" i="1" s="1"/>
  <c r="X54" i="1" s="1"/>
  <c r="D54" i="1"/>
  <c r="E54" i="1" s="1"/>
  <c r="F54" i="1" s="1"/>
  <c r="P54" i="1" l="1"/>
  <c r="L55" i="1"/>
  <c r="AM55" i="1"/>
  <c r="AQ54" i="1"/>
  <c r="AV55" i="1"/>
  <c r="AZ54" i="1"/>
  <c r="G54" i="1"/>
  <c r="C55" i="1"/>
  <c r="Y54" i="1"/>
  <c r="U55" i="1"/>
  <c r="AD55" i="1"/>
  <c r="AH54" i="1"/>
  <c r="D55" i="1" l="1"/>
  <c r="E55" i="1" s="1"/>
  <c r="F55" i="1" s="1"/>
  <c r="AN55" i="1"/>
  <c r="AO55" i="1" s="1"/>
  <c r="AP55" i="1" s="1"/>
  <c r="M55" i="1"/>
  <c r="N55" i="1" s="1"/>
  <c r="O55" i="1" s="1"/>
  <c r="AE55" i="1"/>
  <c r="AF55" i="1" s="1"/>
  <c r="AG55" i="1" s="1"/>
  <c r="V55" i="1"/>
  <c r="W55" i="1" s="1"/>
  <c r="X55" i="1" s="1"/>
  <c r="AW55" i="1"/>
  <c r="AX55" i="1" s="1"/>
  <c r="AY55" i="1" s="1"/>
  <c r="AD56" i="1" l="1"/>
  <c r="AH55" i="1"/>
  <c r="L56" i="1"/>
  <c r="P55" i="1"/>
  <c r="AM56" i="1"/>
  <c r="AQ55" i="1"/>
  <c r="AV56" i="1"/>
  <c r="AZ55" i="1"/>
  <c r="U56" i="1"/>
  <c r="Y55" i="1"/>
  <c r="C56" i="1"/>
  <c r="G55" i="1"/>
  <c r="D56" i="1" l="1"/>
  <c r="E56" i="1" s="1"/>
  <c r="F56" i="1" s="1"/>
  <c r="AW56" i="1"/>
  <c r="AX56" i="1" s="1"/>
  <c r="AY56" i="1" s="1"/>
  <c r="M56" i="1"/>
  <c r="N56" i="1" s="1"/>
  <c r="O56" i="1" s="1"/>
  <c r="V56" i="1"/>
  <c r="W56" i="1" s="1"/>
  <c r="X56" i="1" s="1"/>
  <c r="AN56" i="1"/>
  <c r="AO56" i="1" s="1"/>
  <c r="AP56" i="1" s="1"/>
  <c r="AE56" i="1"/>
  <c r="AF56" i="1" s="1"/>
  <c r="AG56" i="1" s="1"/>
  <c r="AD57" i="1" l="1"/>
  <c r="AH56" i="1"/>
  <c r="U57" i="1"/>
  <c r="Y56" i="1"/>
  <c r="L57" i="1"/>
  <c r="P56" i="1"/>
  <c r="AV57" i="1"/>
  <c r="AZ56" i="1"/>
  <c r="AM57" i="1"/>
  <c r="AQ56" i="1"/>
  <c r="C57" i="1"/>
  <c r="G56" i="1"/>
  <c r="D57" i="1" l="1"/>
  <c r="E57" i="1" s="1"/>
  <c r="F57" i="1" s="1"/>
  <c r="AW57" i="1"/>
  <c r="AX57" i="1" s="1"/>
  <c r="AY57" i="1" s="1"/>
  <c r="V57" i="1"/>
  <c r="W57" i="1" s="1"/>
  <c r="X57" i="1" s="1"/>
  <c r="AN57" i="1"/>
  <c r="AO57" i="1" s="1"/>
  <c r="AP57" i="1" s="1"/>
  <c r="M57" i="1"/>
  <c r="N57" i="1" s="1"/>
  <c r="O57" i="1" s="1"/>
  <c r="AE57" i="1"/>
  <c r="AF57" i="1" s="1"/>
  <c r="AG57" i="1" s="1"/>
  <c r="AM58" i="1" l="1"/>
  <c r="AQ57" i="1"/>
  <c r="U58" i="1"/>
  <c r="Y57" i="1"/>
  <c r="AD58" i="1"/>
  <c r="AH57" i="1"/>
  <c r="AV58" i="1"/>
  <c r="AZ57" i="1"/>
  <c r="L58" i="1"/>
  <c r="P57" i="1"/>
  <c r="C58" i="1"/>
  <c r="G57" i="1"/>
  <c r="D58" i="1" l="1"/>
  <c r="E58" i="1" s="1"/>
  <c r="F58" i="1" s="1"/>
  <c r="AW58" i="1"/>
  <c r="AX58" i="1" s="1"/>
  <c r="AY58" i="1" s="1"/>
  <c r="V58" i="1"/>
  <c r="W58" i="1" s="1"/>
  <c r="X58" i="1" s="1"/>
  <c r="M58" i="1"/>
  <c r="N58" i="1" s="1"/>
  <c r="O58" i="1" s="1"/>
  <c r="AE58" i="1"/>
  <c r="AF58" i="1" s="1"/>
  <c r="AG58" i="1" s="1"/>
  <c r="AN58" i="1"/>
  <c r="AO58" i="1" s="1"/>
  <c r="AP58" i="1" s="1"/>
  <c r="L59" i="1" l="1"/>
  <c r="P58" i="1"/>
  <c r="U59" i="1"/>
  <c r="Y58" i="1"/>
  <c r="AM59" i="1"/>
  <c r="AQ58" i="1"/>
  <c r="AV59" i="1"/>
  <c r="AZ58" i="1"/>
  <c r="AD59" i="1"/>
  <c r="AH58" i="1"/>
  <c r="C59" i="1"/>
  <c r="G58" i="1"/>
  <c r="AW59" i="1" l="1"/>
  <c r="AX59" i="1" s="1"/>
  <c r="AY59" i="1" s="1"/>
  <c r="V59" i="1"/>
  <c r="W59" i="1" s="1"/>
  <c r="X59" i="1" s="1"/>
  <c r="D59" i="1"/>
  <c r="E59" i="1" s="1"/>
  <c r="F59" i="1" s="1"/>
  <c r="AE59" i="1"/>
  <c r="AF59" i="1" s="1"/>
  <c r="AG59" i="1" s="1"/>
  <c r="AN59" i="1"/>
  <c r="AO59" i="1" s="1"/>
  <c r="AP59" i="1" s="1"/>
  <c r="M59" i="1"/>
  <c r="N59" i="1" s="1"/>
  <c r="O59" i="1" s="1"/>
  <c r="AD60" i="1" l="1"/>
  <c r="AH59" i="1"/>
  <c r="C60" i="1"/>
  <c r="G59" i="1"/>
  <c r="L60" i="1"/>
  <c r="P59" i="1"/>
  <c r="U60" i="1"/>
  <c r="Y59" i="1"/>
  <c r="AM60" i="1"/>
  <c r="AQ59" i="1"/>
  <c r="AV60" i="1"/>
  <c r="AZ59" i="1"/>
  <c r="M60" i="1" l="1"/>
  <c r="N60" i="1" s="1"/>
  <c r="O60" i="1" s="1"/>
  <c r="AW60" i="1"/>
  <c r="AX60" i="1" s="1"/>
  <c r="AY60" i="1" s="1"/>
  <c r="V60" i="1"/>
  <c r="W60" i="1" s="1"/>
  <c r="X60" i="1" s="1"/>
  <c r="D60" i="1"/>
  <c r="E60" i="1" s="1"/>
  <c r="F60" i="1" s="1"/>
  <c r="AN60" i="1"/>
  <c r="AO60" i="1" s="1"/>
  <c r="AP60" i="1" s="1"/>
  <c r="AE60" i="1"/>
  <c r="AF60" i="1" s="1"/>
  <c r="AG60" i="1" s="1"/>
  <c r="C61" i="1" l="1"/>
  <c r="G60" i="1"/>
  <c r="U61" i="1"/>
  <c r="Y60" i="1"/>
  <c r="AD61" i="1"/>
  <c r="AH60" i="1"/>
  <c r="AV61" i="1"/>
  <c r="AZ60" i="1"/>
  <c r="AM61" i="1"/>
  <c r="AQ60" i="1"/>
  <c r="L61" i="1"/>
  <c r="P60" i="1"/>
  <c r="M61" i="1" l="1"/>
  <c r="N61" i="1" s="1"/>
  <c r="O61" i="1" s="1"/>
  <c r="AW61" i="1"/>
  <c r="AX61" i="1" s="1"/>
  <c r="AY61" i="1" s="1"/>
  <c r="V61" i="1"/>
  <c r="W61" i="1" s="1"/>
  <c r="X61" i="1" s="1"/>
  <c r="AN61" i="1"/>
  <c r="AO61" i="1" s="1"/>
  <c r="AP61" i="1" s="1"/>
  <c r="AE61" i="1"/>
  <c r="AF61" i="1" s="1"/>
  <c r="AG61" i="1" s="1"/>
  <c r="D61" i="1"/>
  <c r="E61" i="1" s="1"/>
  <c r="F61" i="1" s="1"/>
  <c r="AM62" i="1" l="1"/>
  <c r="AQ61" i="1"/>
  <c r="U62" i="1"/>
  <c r="Y61" i="1"/>
  <c r="C62" i="1"/>
  <c r="G61" i="1"/>
  <c r="AV62" i="1"/>
  <c r="AZ61" i="1"/>
  <c r="AD62" i="1"/>
  <c r="AH61" i="1"/>
  <c r="L62" i="1"/>
  <c r="P61" i="1"/>
  <c r="AW62" i="1" l="1"/>
  <c r="AX62" i="1" s="1"/>
  <c r="AY62" i="1" s="1"/>
  <c r="V62" i="1"/>
  <c r="W62" i="1" s="1"/>
  <c r="X62" i="1" s="1"/>
  <c r="M62" i="1"/>
  <c r="N62" i="1" s="1"/>
  <c r="O62" i="1" s="1"/>
  <c r="AE62" i="1"/>
  <c r="AF62" i="1" s="1"/>
  <c r="AG62" i="1" s="1"/>
  <c r="D62" i="1"/>
  <c r="E62" i="1" s="1"/>
  <c r="F62" i="1" s="1"/>
  <c r="AN62" i="1"/>
  <c r="AO62" i="1" s="1"/>
  <c r="AP62" i="1" s="1"/>
  <c r="AD63" i="1" l="1"/>
  <c r="AH62" i="1"/>
  <c r="L63" i="1"/>
  <c r="P62" i="1"/>
  <c r="AM63" i="1"/>
  <c r="AQ62" i="1"/>
  <c r="U63" i="1"/>
  <c r="Y62" i="1"/>
  <c r="C63" i="1"/>
  <c r="G62" i="1"/>
  <c r="AV63" i="1"/>
  <c r="AZ62" i="1"/>
  <c r="AW63" i="1" l="1"/>
  <c r="AX63" i="1" s="1"/>
  <c r="AY63" i="1" s="1"/>
  <c r="V63" i="1"/>
  <c r="W63" i="1" s="1"/>
  <c r="X63" i="1" s="1"/>
  <c r="M63" i="1"/>
  <c r="N63" i="1" s="1"/>
  <c r="O63" i="1" s="1"/>
  <c r="D63" i="1"/>
  <c r="E63" i="1" s="1"/>
  <c r="F63" i="1" s="1"/>
  <c r="AN63" i="1"/>
  <c r="AO63" i="1" s="1"/>
  <c r="AP63" i="1" s="1"/>
  <c r="AE63" i="1"/>
  <c r="AF63" i="1" s="1"/>
  <c r="AG63" i="1" s="1"/>
  <c r="C64" i="1" l="1"/>
  <c r="G63" i="1"/>
  <c r="AM64" i="1"/>
  <c r="AQ63" i="1"/>
  <c r="L64" i="1"/>
  <c r="P63" i="1"/>
  <c r="AD64" i="1"/>
  <c r="AH63" i="1"/>
  <c r="U64" i="1"/>
  <c r="Y63" i="1"/>
  <c r="AV64" i="1"/>
  <c r="AZ63" i="1"/>
  <c r="AE64" i="1" l="1"/>
  <c r="AF64" i="1" s="1"/>
  <c r="AG64" i="1" s="1"/>
  <c r="AN64" i="1"/>
  <c r="AO64" i="1" s="1"/>
  <c r="AP64" i="1" s="1"/>
  <c r="AW64" i="1"/>
  <c r="AX64" i="1" s="1"/>
  <c r="AY64" i="1" s="1"/>
  <c r="V64" i="1"/>
  <c r="W64" i="1" s="1"/>
  <c r="X64" i="1" s="1"/>
  <c r="M64" i="1"/>
  <c r="N64" i="1" s="1"/>
  <c r="O64" i="1" s="1"/>
  <c r="D64" i="1"/>
  <c r="E64" i="1" s="1"/>
  <c r="F64" i="1" s="1"/>
  <c r="U65" i="1" l="1"/>
  <c r="Y64" i="1"/>
  <c r="L65" i="1"/>
  <c r="P64" i="1"/>
  <c r="AV65" i="1"/>
  <c r="AZ64" i="1"/>
  <c r="C65" i="1"/>
  <c r="G64" i="1"/>
  <c r="AM65" i="1"/>
  <c r="AQ64" i="1"/>
  <c r="AD65" i="1"/>
  <c r="AH64" i="1"/>
  <c r="AE65" i="1" l="1"/>
  <c r="AF65" i="1" s="1"/>
  <c r="AG65" i="1" s="1"/>
  <c r="D65" i="1"/>
  <c r="E65" i="1" s="1"/>
  <c r="F65" i="1" s="1"/>
  <c r="M65" i="1"/>
  <c r="N65" i="1" s="1"/>
  <c r="O65" i="1" s="1"/>
  <c r="AN65" i="1"/>
  <c r="AO65" i="1" s="1"/>
  <c r="AP65" i="1" s="1"/>
  <c r="AW65" i="1"/>
  <c r="AX65" i="1" s="1"/>
  <c r="AY65" i="1" s="1"/>
  <c r="V65" i="1"/>
  <c r="W65" i="1" s="1"/>
  <c r="X65" i="1" s="1"/>
  <c r="AM66" i="1" l="1"/>
  <c r="AQ65" i="1"/>
  <c r="L66" i="1"/>
  <c r="P65" i="1"/>
  <c r="C66" i="1"/>
  <c r="G65" i="1"/>
  <c r="U66" i="1"/>
  <c r="Y65" i="1"/>
  <c r="AV66" i="1"/>
  <c r="AZ65" i="1"/>
  <c r="AD66" i="1"/>
  <c r="AH65" i="1"/>
  <c r="AE66" i="1" l="1"/>
  <c r="AF66" i="1" s="1"/>
  <c r="AG66" i="1" s="1"/>
  <c r="V66" i="1"/>
  <c r="W66" i="1" s="1"/>
  <c r="X66" i="1" s="1"/>
  <c r="M66" i="1"/>
  <c r="N66" i="1" s="1"/>
  <c r="O66" i="1" s="1"/>
  <c r="AW66" i="1"/>
  <c r="AX66" i="1" s="1"/>
  <c r="AY66" i="1" s="1"/>
  <c r="D66" i="1"/>
  <c r="E66" i="1" s="1"/>
  <c r="F66" i="1" s="1"/>
  <c r="AN66" i="1"/>
  <c r="AO66" i="1" s="1"/>
  <c r="AP66" i="1" s="1"/>
  <c r="AV67" i="1" l="1"/>
  <c r="AZ66" i="1"/>
  <c r="L67" i="1"/>
  <c r="P66" i="1"/>
  <c r="U67" i="1"/>
  <c r="Y66" i="1"/>
  <c r="AM67" i="1"/>
  <c r="AQ66" i="1"/>
  <c r="C67" i="1"/>
  <c r="G66" i="1"/>
  <c r="AD67" i="1"/>
  <c r="AH66" i="1"/>
  <c r="AE67" i="1" l="1"/>
  <c r="AF67" i="1" s="1"/>
  <c r="AG67" i="1" s="1"/>
  <c r="AN67" i="1"/>
  <c r="AO67" i="1" s="1"/>
  <c r="AP67" i="1" s="1"/>
  <c r="M67" i="1"/>
  <c r="N67" i="1" s="1"/>
  <c r="O67" i="1" s="1"/>
  <c r="D67" i="1"/>
  <c r="E67" i="1" s="1"/>
  <c r="F67" i="1" s="1"/>
  <c r="V67" i="1"/>
  <c r="W67" i="1" s="1"/>
  <c r="X67" i="1" s="1"/>
  <c r="AW67" i="1"/>
  <c r="AX67" i="1" s="1"/>
  <c r="AY67" i="1" s="1"/>
  <c r="U68" i="1" l="1"/>
  <c r="Y67" i="1"/>
  <c r="C68" i="1"/>
  <c r="G67" i="1"/>
  <c r="AM68" i="1"/>
  <c r="AQ67" i="1"/>
  <c r="L68" i="1"/>
  <c r="P67" i="1"/>
  <c r="AV68" i="1"/>
  <c r="AZ67" i="1"/>
  <c r="AD68" i="1"/>
  <c r="AH67" i="1"/>
  <c r="AE68" i="1" l="1"/>
  <c r="AF68" i="1" s="1"/>
  <c r="AG68" i="1" s="1"/>
  <c r="M68" i="1"/>
  <c r="N68" i="1" s="1"/>
  <c r="O68" i="1" s="1"/>
  <c r="D68" i="1"/>
  <c r="E68" i="1" s="1"/>
  <c r="F68" i="1" s="1"/>
  <c r="AW68" i="1"/>
  <c r="AX68" i="1" s="1"/>
  <c r="AY68" i="1" s="1"/>
  <c r="AN68" i="1"/>
  <c r="AO68" i="1" s="1"/>
  <c r="AP68" i="1" s="1"/>
  <c r="V68" i="1"/>
  <c r="W68" i="1" s="1"/>
  <c r="X68" i="1" s="1"/>
  <c r="AV69" i="1" l="1"/>
  <c r="AZ68" i="1"/>
  <c r="C69" i="1"/>
  <c r="G68" i="1"/>
  <c r="L69" i="1"/>
  <c r="P68" i="1"/>
  <c r="U69" i="1"/>
  <c r="Y68" i="1"/>
  <c r="AM69" i="1"/>
  <c r="AQ68" i="1"/>
  <c r="AD69" i="1"/>
  <c r="AH68" i="1"/>
  <c r="V69" i="1" l="1"/>
  <c r="W69" i="1" s="1"/>
  <c r="X69" i="1" s="1"/>
  <c r="D69" i="1"/>
  <c r="E69" i="1" s="1"/>
  <c r="F69" i="1" s="1"/>
  <c r="AE69" i="1"/>
  <c r="AF69" i="1" s="1"/>
  <c r="AG69" i="1" s="1"/>
  <c r="AN69" i="1"/>
  <c r="AO69" i="1" s="1"/>
  <c r="AP69" i="1" s="1"/>
  <c r="M69" i="1"/>
  <c r="N69" i="1" s="1"/>
  <c r="O69" i="1" s="1"/>
  <c r="AW69" i="1"/>
  <c r="AX69" i="1" s="1"/>
  <c r="AY69" i="1" s="1"/>
  <c r="AM70" i="1" l="1"/>
  <c r="AQ69" i="1"/>
  <c r="AD70" i="1"/>
  <c r="AH69" i="1"/>
  <c r="C70" i="1"/>
  <c r="G69" i="1"/>
  <c r="AV70" i="1"/>
  <c r="AZ69" i="1"/>
  <c r="L70" i="1"/>
  <c r="P69" i="1"/>
  <c r="U70" i="1"/>
  <c r="Y69" i="1"/>
  <c r="AW70" i="1" l="1"/>
  <c r="AX70" i="1" s="1"/>
  <c r="AY70" i="1" s="1"/>
  <c r="AE70" i="1"/>
  <c r="AF70" i="1" s="1"/>
  <c r="AG70" i="1" s="1"/>
  <c r="V70" i="1"/>
  <c r="W70" i="1" s="1"/>
  <c r="X70" i="1" s="1"/>
  <c r="M70" i="1"/>
  <c r="N70" i="1" s="1"/>
  <c r="O70" i="1" s="1"/>
  <c r="D70" i="1"/>
  <c r="E70" i="1" s="1"/>
  <c r="F70" i="1" s="1"/>
  <c r="AN70" i="1"/>
  <c r="AO70" i="1" s="1"/>
  <c r="AP70" i="1" s="1"/>
  <c r="L71" i="1" l="1"/>
  <c r="P70" i="1"/>
  <c r="U71" i="1"/>
  <c r="Y70" i="1"/>
  <c r="AD71" i="1"/>
  <c r="AH70" i="1"/>
  <c r="AM71" i="1"/>
  <c r="AQ70" i="1"/>
  <c r="C71" i="1"/>
  <c r="G70" i="1"/>
  <c r="AV71" i="1"/>
  <c r="AZ70" i="1"/>
  <c r="AW71" i="1" l="1"/>
  <c r="AX71" i="1" s="1"/>
  <c r="AY71" i="1" s="1"/>
  <c r="AN71" i="1"/>
  <c r="AO71" i="1" s="1"/>
  <c r="AP71" i="1" s="1"/>
  <c r="V71" i="1"/>
  <c r="W71" i="1" s="1"/>
  <c r="X71" i="1" s="1"/>
  <c r="D71" i="1"/>
  <c r="E71" i="1" s="1"/>
  <c r="F71" i="1" s="1"/>
  <c r="AE71" i="1"/>
  <c r="AF71" i="1" s="1"/>
  <c r="AG71" i="1" s="1"/>
  <c r="M71" i="1"/>
  <c r="N71" i="1" s="1"/>
  <c r="O71" i="1" s="1"/>
  <c r="C72" i="1" l="1"/>
  <c r="G71" i="1"/>
  <c r="U72" i="1"/>
  <c r="Y71" i="1"/>
  <c r="AM72" i="1"/>
  <c r="AQ71" i="1"/>
  <c r="L72" i="1"/>
  <c r="P71" i="1"/>
  <c r="AD72" i="1"/>
  <c r="AH71" i="1"/>
  <c r="AV72" i="1"/>
  <c r="AZ71" i="1"/>
  <c r="M72" i="1" l="1"/>
  <c r="N72" i="1" s="1"/>
  <c r="O72" i="1" s="1"/>
  <c r="V72" i="1"/>
  <c r="W72" i="1" s="1"/>
  <c r="X72" i="1" s="1"/>
  <c r="AW72" i="1"/>
  <c r="AX72" i="1" s="1"/>
  <c r="AY72" i="1" s="1"/>
  <c r="AE72" i="1"/>
  <c r="AF72" i="1" s="1"/>
  <c r="AG72" i="1" s="1"/>
  <c r="AN72" i="1"/>
  <c r="AO72" i="1" s="1"/>
  <c r="AP72" i="1" s="1"/>
  <c r="D72" i="1"/>
  <c r="E72" i="1" s="1"/>
  <c r="F72" i="1" s="1"/>
  <c r="AD73" i="1" l="1"/>
  <c r="AH72" i="1"/>
  <c r="AV73" i="1"/>
  <c r="AZ72" i="1"/>
  <c r="U73" i="1"/>
  <c r="Y72" i="1"/>
  <c r="C73" i="1"/>
  <c r="G72" i="1"/>
  <c r="AM73" i="1"/>
  <c r="AQ72" i="1"/>
  <c r="L73" i="1"/>
  <c r="P72" i="1"/>
  <c r="M73" i="1" l="1"/>
  <c r="N73" i="1" s="1"/>
  <c r="O73" i="1" s="1"/>
  <c r="D73" i="1"/>
  <c r="E73" i="1" s="1"/>
  <c r="F73" i="1" s="1"/>
  <c r="AW73" i="1"/>
  <c r="AX73" i="1" s="1"/>
  <c r="AY73" i="1" s="1"/>
  <c r="AN73" i="1"/>
  <c r="AO73" i="1" s="1"/>
  <c r="AP73" i="1" s="1"/>
  <c r="V73" i="1"/>
  <c r="W73" i="1" s="1"/>
  <c r="X73" i="1" s="1"/>
  <c r="AE73" i="1"/>
  <c r="AF73" i="1" s="1"/>
  <c r="AG73" i="1" s="1"/>
  <c r="AM74" i="1" l="1"/>
  <c r="AQ73" i="1"/>
  <c r="AV74" i="1"/>
  <c r="AZ73" i="1"/>
  <c r="AD74" i="1"/>
  <c r="AH73" i="1"/>
  <c r="C74" i="1"/>
  <c r="G73" i="1"/>
  <c r="U74" i="1"/>
  <c r="Y73" i="1"/>
  <c r="L74" i="1"/>
  <c r="P73" i="1"/>
  <c r="M74" i="1" l="1"/>
  <c r="N74" i="1" s="1"/>
  <c r="O74" i="1" s="1"/>
  <c r="D74" i="1"/>
  <c r="E74" i="1" s="1"/>
  <c r="F74" i="1" s="1"/>
  <c r="AW74" i="1"/>
  <c r="AX74" i="1" s="1"/>
  <c r="AY74" i="1" s="1"/>
  <c r="V74" i="1"/>
  <c r="W74" i="1" s="1"/>
  <c r="X74" i="1" s="1"/>
  <c r="AE74" i="1"/>
  <c r="AF74" i="1" s="1"/>
  <c r="AG74" i="1" s="1"/>
  <c r="AN74" i="1"/>
  <c r="AO74" i="1" s="1"/>
  <c r="AP74" i="1" s="1"/>
  <c r="U75" i="1" l="1"/>
  <c r="Y74" i="1"/>
  <c r="AD75" i="1"/>
  <c r="AH74" i="1"/>
  <c r="AV75" i="1"/>
  <c r="AZ74" i="1"/>
  <c r="AM75" i="1"/>
  <c r="AQ74" i="1"/>
  <c r="C75" i="1"/>
  <c r="G74" i="1"/>
  <c r="L75" i="1"/>
  <c r="P74" i="1"/>
  <c r="M75" i="1" l="1"/>
  <c r="N75" i="1" s="1"/>
  <c r="O75" i="1" s="1"/>
  <c r="AN75" i="1"/>
  <c r="AO75" i="1" s="1"/>
  <c r="AP75" i="1" s="1"/>
  <c r="AE75" i="1"/>
  <c r="AF75" i="1" s="1"/>
  <c r="AG75" i="1" s="1"/>
  <c r="D75" i="1"/>
  <c r="E75" i="1" s="1"/>
  <c r="F75" i="1" s="1"/>
  <c r="AW75" i="1"/>
  <c r="AX75" i="1" s="1"/>
  <c r="AY75" i="1" s="1"/>
  <c r="V75" i="1"/>
  <c r="W75" i="1" s="1"/>
  <c r="X75" i="1" s="1"/>
  <c r="C76" i="1" l="1"/>
  <c r="G75" i="1"/>
  <c r="AD76" i="1"/>
  <c r="AH75" i="1"/>
  <c r="U76" i="1"/>
  <c r="Y75" i="1"/>
  <c r="AM76" i="1"/>
  <c r="AQ75" i="1"/>
  <c r="AV76" i="1"/>
  <c r="AZ75" i="1"/>
  <c r="L76" i="1"/>
  <c r="P75" i="1"/>
  <c r="M76" i="1" l="1"/>
  <c r="N76" i="1" s="1"/>
  <c r="O76" i="1" s="1"/>
  <c r="AN76" i="1"/>
  <c r="AO76" i="1" s="1"/>
  <c r="AP76" i="1" s="1"/>
  <c r="AE76" i="1"/>
  <c r="AF76" i="1" s="1"/>
  <c r="AG76" i="1" s="1"/>
  <c r="AW76" i="1"/>
  <c r="AX76" i="1" s="1"/>
  <c r="AY76" i="1" s="1"/>
  <c r="V76" i="1"/>
  <c r="W76" i="1" s="1"/>
  <c r="X76" i="1" s="1"/>
  <c r="D76" i="1"/>
  <c r="E76" i="1" s="1"/>
  <c r="F76" i="1" s="1"/>
  <c r="AV77" i="1" l="1"/>
  <c r="AZ76" i="1"/>
  <c r="AD77" i="1"/>
  <c r="AH76" i="1"/>
  <c r="C77" i="1"/>
  <c r="G76" i="1"/>
  <c r="AM77" i="1"/>
  <c r="AQ76" i="1"/>
  <c r="U77" i="1"/>
  <c r="Y76" i="1"/>
  <c r="L77" i="1"/>
  <c r="P76" i="1"/>
  <c r="M77" i="1" l="1"/>
  <c r="N77" i="1" s="1"/>
  <c r="O77" i="1" s="1"/>
  <c r="AN77" i="1"/>
  <c r="AO77" i="1" s="1"/>
  <c r="AP77" i="1" s="1"/>
  <c r="AE77" i="1"/>
  <c r="AF77" i="1" s="1"/>
  <c r="AG77" i="1" s="1"/>
  <c r="V77" i="1"/>
  <c r="W77" i="1" s="1"/>
  <c r="X77" i="1" s="1"/>
  <c r="D77" i="1"/>
  <c r="E77" i="1" s="1"/>
  <c r="F77" i="1" s="1"/>
  <c r="AW77" i="1"/>
  <c r="AX77" i="1" s="1"/>
  <c r="AY77" i="1" s="1"/>
  <c r="U78" i="1" l="1"/>
  <c r="Y77" i="1"/>
  <c r="AD78" i="1"/>
  <c r="AH77" i="1"/>
  <c r="AV78" i="1"/>
  <c r="AZ77" i="1"/>
  <c r="AM78" i="1"/>
  <c r="AQ77" i="1"/>
  <c r="C78" i="1"/>
  <c r="G77" i="1"/>
  <c r="L78" i="1"/>
  <c r="P77" i="1"/>
  <c r="M78" i="1" l="1"/>
  <c r="N78" i="1" s="1"/>
  <c r="O78" i="1" s="1"/>
  <c r="AN78" i="1"/>
  <c r="AO78" i="1" s="1"/>
  <c r="AP78" i="1" s="1"/>
  <c r="AE78" i="1"/>
  <c r="AF78" i="1" s="1"/>
  <c r="AG78" i="1" s="1"/>
  <c r="D78" i="1"/>
  <c r="E78" i="1" s="1"/>
  <c r="F78" i="1" s="1"/>
  <c r="AW78" i="1"/>
  <c r="AX78" i="1" s="1"/>
  <c r="AY78" i="1" s="1"/>
  <c r="V78" i="1"/>
  <c r="W78" i="1" s="1"/>
  <c r="X78" i="1" s="1"/>
  <c r="C79" i="1" l="1"/>
  <c r="G78" i="1"/>
  <c r="AD79" i="1"/>
  <c r="AH78" i="1"/>
  <c r="U79" i="1"/>
  <c r="Y78" i="1"/>
  <c r="AM79" i="1"/>
  <c r="AQ78" i="1"/>
  <c r="AV79" i="1"/>
  <c r="AZ78" i="1"/>
  <c r="L79" i="1"/>
  <c r="P78" i="1"/>
  <c r="AN79" i="1" l="1"/>
  <c r="AO79" i="1" s="1"/>
  <c r="AP79" i="1" s="1"/>
  <c r="AE79" i="1"/>
  <c r="AF79" i="1" s="1"/>
  <c r="AG79" i="1" s="1"/>
  <c r="M79" i="1"/>
  <c r="N79" i="1" s="1"/>
  <c r="O79" i="1" s="1"/>
  <c r="AW79" i="1"/>
  <c r="AX79" i="1" s="1"/>
  <c r="AY79" i="1" s="1"/>
  <c r="V79" i="1"/>
  <c r="W79" i="1" s="1"/>
  <c r="X79" i="1" s="1"/>
  <c r="D79" i="1"/>
  <c r="E79" i="1" s="1"/>
  <c r="F79" i="1" s="1"/>
  <c r="AV80" i="1" l="1"/>
  <c r="AZ79" i="1"/>
  <c r="L80" i="1"/>
  <c r="P79" i="1"/>
  <c r="C80" i="1"/>
  <c r="G79" i="1"/>
  <c r="AD80" i="1"/>
  <c r="AH79" i="1"/>
  <c r="U80" i="1"/>
  <c r="Y79" i="1"/>
  <c r="AM80" i="1"/>
  <c r="AQ79" i="1"/>
  <c r="AE80" i="1" l="1"/>
  <c r="AF80" i="1" s="1"/>
  <c r="AG80" i="1" s="1"/>
  <c r="M80" i="1"/>
  <c r="N80" i="1" s="1"/>
  <c r="O80" i="1" s="1"/>
  <c r="AN80" i="1"/>
  <c r="AO80" i="1" s="1"/>
  <c r="AP80" i="1" s="1"/>
  <c r="V80" i="1"/>
  <c r="W80" i="1" s="1"/>
  <c r="X80" i="1" s="1"/>
  <c r="D80" i="1"/>
  <c r="E80" i="1" s="1"/>
  <c r="F80" i="1" s="1"/>
  <c r="AW80" i="1"/>
  <c r="AX80" i="1" s="1"/>
  <c r="AY80" i="1" s="1"/>
  <c r="U81" i="1" l="1"/>
  <c r="Y80" i="1"/>
  <c r="AM81" i="1"/>
  <c r="AQ80" i="1"/>
  <c r="AV81" i="1"/>
  <c r="AZ80" i="1"/>
  <c r="L81" i="1"/>
  <c r="P80" i="1"/>
  <c r="C81" i="1"/>
  <c r="G80" i="1"/>
  <c r="AD81" i="1"/>
  <c r="AH80" i="1"/>
  <c r="AE81" i="1" l="1"/>
  <c r="AF81" i="1" s="1"/>
  <c r="AG81" i="1" s="1"/>
  <c r="M81" i="1"/>
  <c r="N81" i="1" s="1"/>
  <c r="O81" i="1" s="1"/>
  <c r="AN81" i="1"/>
  <c r="AO81" i="1" s="1"/>
  <c r="AP81" i="1" s="1"/>
  <c r="D81" i="1"/>
  <c r="E81" i="1" s="1"/>
  <c r="F81" i="1" s="1"/>
  <c r="AW81" i="1"/>
  <c r="AX81" i="1" s="1"/>
  <c r="AY81" i="1" s="1"/>
  <c r="V81" i="1"/>
  <c r="W81" i="1" s="1"/>
  <c r="X81" i="1" s="1"/>
  <c r="C82" i="1" l="1"/>
  <c r="G81" i="1"/>
  <c r="AM82" i="1"/>
  <c r="AQ81" i="1"/>
  <c r="L82" i="1"/>
  <c r="P81" i="1"/>
  <c r="U82" i="1"/>
  <c r="Y81" i="1"/>
  <c r="AV82" i="1"/>
  <c r="AZ81" i="1"/>
  <c r="AD82" i="1"/>
  <c r="AH81" i="1"/>
  <c r="V82" i="1" l="1"/>
  <c r="W82" i="1" s="1"/>
  <c r="X82" i="1" s="1"/>
  <c r="AN82" i="1"/>
  <c r="AO82" i="1" s="1"/>
  <c r="AP82" i="1" s="1"/>
  <c r="AE82" i="1"/>
  <c r="AF82" i="1" s="1"/>
  <c r="AG82" i="1" s="1"/>
  <c r="AW82" i="1"/>
  <c r="AX82" i="1" s="1"/>
  <c r="AY82" i="1" s="1"/>
  <c r="M82" i="1"/>
  <c r="N82" i="1" s="1"/>
  <c r="O82" i="1" s="1"/>
  <c r="D82" i="1"/>
  <c r="E82" i="1" s="1"/>
  <c r="F82" i="1" s="1"/>
  <c r="AV83" i="1" l="1"/>
  <c r="AZ82" i="1"/>
  <c r="AD83" i="1"/>
  <c r="AH82" i="1"/>
  <c r="AM83" i="1"/>
  <c r="AQ82" i="1"/>
  <c r="C83" i="1"/>
  <c r="G82" i="1"/>
  <c r="L83" i="1"/>
  <c r="P82" i="1"/>
  <c r="U83" i="1"/>
  <c r="Y82" i="1"/>
  <c r="V83" i="1" l="1"/>
  <c r="W83" i="1" s="1"/>
  <c r="X83" i="1" s="1"/>
  <c r="D83" i="1"/>
  <c r="E83" i="1" s="1"/>
  <c r="F83" i="1" s="1"/>
  <c r="AE83" i="1"/>
  <c r="AF83" i="1" s="1"/>
  <c r="AG83" i="1" s="1"/>
  <c r="M83" i="1"/>
  <c r="N83" i="1" s="1"/>
  <c r="O83" i="1" s="1"/>
  <c r="AN83" i="1"/>
  <c r="AO83" i="1" s="1"/>
  <c r="AP83" i="1" s="1"/>
  <c r="AW83" i="1"/>
  <c r="AX83" i="1" s="1"/>
  <c r="AY83" i="1" s="1"/>
  <c r="L84" i="1" l="1"/>
  <c r="P83" i="1"/>
  <c r="AD84" i="1"/>
  <c r="AH83" i="1"/>
  <c r="C84" i="1"/>
  <c r="G83" i="1"/>
  <c r="AV84" i="1"/>
  <c r="AZ83" i="1"/>
  <c r="AM84" i="1"/>
  <c r="AQ83" i="1"/>
  <c r="U84" i="1"/>
  <c r="Y83" i="1"/>
  <c r="AW84" i="1" l="1"/>
  <c r="AX84" i="1" s="1"/>
  <c r="AY84" i="1" s="1"/>
  <c r="AE84" i="1"/>
  <c r="AF84" i="1" s="1"/>
  <c r="AG84" i="1" s="1"/>
  <c r="V84" i="1"/>
  <c r="W84" i="1" s="1"/>
  <c r="X84" i="1" s="1"/>
  <c r="AN84" i="1"/>
  <c r="AO84" i="1" s="1"/>
  <c r="AP84" i="1" s="1"/>
  <c r="D84" i="1"/>
  <c r="E84" i="1" s="1"/>
  <c r="F84" i="1" s="1"/>
  <c r="M84" i="1"/>
  <c r="N84" i="1" s="1"/>
  <c r="O84" i="1" s="1"/>
  <c r="AM85" i="1" l="1"/>
  <c r="AQ84" i="1"/>
  <c r="U85" i="1"/>
  <c r="Y84" i="1"/>
  <c r="L85" i="1"/>
  <c r="P84" i="1"/>
  <c r="AD85" i="1"/>
  <c r="AH84" i="1"/>
  <c r="C85" i="1"/>
  <c r="G84" i="1"/>
  <c r="AV85" i="1"/>
  <c r="AZ84" i="1"/>
  <c r="AW85" i="1" l="1"/>
  <c r="AX85" i="1" s="1"/>
  <c r="AY85" i="1" s="1"/>
  <c r="AE85" i="1"/>
  <c r="AF85" i="1" s="1"/>
  <c r="AG85" i="1" s="1"/>
  <c r="V85" i="1"/>
  <c r="W85" i="1" s="1"/>
  <c r="X85" i="1" s="1"/>
  <c r="D85" i="1"/>
  <c r="E85" i="1" s="1"/>
  <c r="F85" i="1" s="1"/>
  <c r="M85" i="1"/>
  <c r="N85" i="1" s="1"/>
  <c r="O85" i="1" s="1"/>
  <c r="AN85" i="1"/>
  <c r="AO85" i="1" s="1"/>
  <c r="AP85" i="1" s="1"/>
  <c r="C86" i="1" l="1"/>
  <c r="G85" i="1"/>
  <c r="U86" i="1"/>
  <c r="Y85" i="1"/>
  <c r="AM86" i="1"/>
  <c r="AQ85" i="1"/>
  <c r="AD86" i="1"/>
  <c r="AH85" i="1"/>
  <c r="L86" i="1"/>
  <c r="P85" i="1"/>
  <c r="AV86" i="1"/>
  <c r="AZ85" i="1"/>
  <c r="AE86" i="1" l="1"/>
  <c r="AF86" i="1" s="1"/>
  <c r="AG86" i="1" s="1"/>
  <c r="V86" i="1"/>
  <c r="W86" i="1" s="1"/>
  <c r="X86" i="1" s="1"/>
  <c r="AW86" i="1"/>
  <c r="AX86" i="1" s="1"/>
  <c r="AY86" i="1" s="1"/>
  <c r="M86" i="1"/>
  <c r="N86" i="1" s="1"/>
  <c r="O86" i="1" s="1"/>
  <c r="AN86" i="1"/>
  <c r="AO86" i="1" s="1"/>
  <c r="AP86" i="1" s="1"/>
  <c r="D86" i="1"/>
  <c r="E86" i="1" s="1"/>
  <c r="F86" i="1" s="1"/>
  <c r="L87" i="1" l="1"/>
  <c r="P86" i="1"/>
  <c r="AV87" i="1"/>
  <c r="AZ86" i="1"/>
  <c r="U87" i="1"/>
  <c r="Y86" i="1"/>
  <c r="C87" i="1"/>
  <c r="G86" i="1"/>
  <c r="AM87" i="1"/>
  <c r="AQ86" i="1"/>
  <c r="AD87" i="1"/>
  <c r="AH86" i="1"/>
  <c r="D87" i="1" l="1"/>
  <c r="E87" i="1" s="1"/>
  <c r="F87" i="1" s="1"/>
  <c r="AW87" i="1"/>
  <c r="AX87" i="1" s="1"/>
  <c r="AY87" i="1" s="1"/>
  <c r="AE87" i="1"/>
  <c r="AF87" i="1" s="1"/>
  <c r="AG87" i="1" s="1"/>
  <c r="AN87" i="1"/>
  <c r="AO87" i="1" s="1"/>
  <c r="AP87" i="1" s="1"/>
  <c r="V87" i="1"/>
  <c r="W87" i="1" s="1"/>
  <c r="X87" i="1" s="1"/>
  <c r="M87" i="1"/>
  <c r="N87" i="1" s="1"/>
  <c r="O87" i="1" s="1"/>
  <c r="AM88" i="1" l="1"/>
  <c r="AQ87" i="1"/>
  <c r="AD88" i="1"/>
  <c r="AH87" i="1"/>
  <c r="AV88" i="1"/>
  <c r="AZ87" i="1"/>
  <c r="L88" i="1"/>
  <c r="P87" i="1"/>
  <c r="U88" i="1"/>
  <c r="Y87" i="1"/>
  <c r="C88" i="1"/>
  <c r="G87" i="1"/>
  <c r="M88" i="1" l="1"/>
  <c r="N88" i="1" s="1"/>
  <c r="O88" i="1" s="1"/>
  <c r="AE88" i="1"/>
  <c r="AF88" i="1" s="1"/>
  <c r="AG88" i="1" s="1"/>
  <c r="D88" i="1"/>
  <c r="E88" i="1" s="1"/>
  <c r="F88" i="1" s="1"/>
  <c r="V88" i="1"/>
  <c r="W88" i="1" s="1"/>
  <c r="X88" i="1" s="1"/>
  <c r="AW88" i="1"/>
  <c r="AX88" i="1" s="1"/>
  <c r="AY88" i="1" s="1"/>
  <c r="AN88" i="1"/>
  <c r="AO88" i="1" s="1"/>
  <c r="AP88" i="1" s="1"/>
  <c r="U89" i="1" l="1"/>
  <c r="Y88" i="1"/>
  <c r="C89" i="1"/>
  <c r="G88" i="1"/>
  <c r="AD89" i="1"/>
  <c r="AH88" i="1"/>
  <c r="AM89" i="1"/>
  <c r="AQ88" i="1"/>
  <c r="AV89" i="1"/>
  <c r="AZ88" i="1"/>
  <c r="L89" i="1"/>
  <c r="P88" i="1"/>
  <c r="M89" i="1" l="1"/>
  <c r="N89" i="1" s="1"/>
  <c r="O89" i="1" s="1"/>
  <c r="AN89" i="1"/>
  <c r="AO89" i="1" s="1"/>
  <c r="AP89" i="1" s="1"/>
  <c r="D89" i="1"/>
  <c r="E89" i="1" s="1"/>
  <c r="F89" i="1" s="1"/>
  <c r="AW89" i="1"/>
  <c r="AX89" i="1" s="1"/>
  <c r="AY89" i="1" s="1"/>
  <c r="AE89" i="1"/>
  <c r="AF89" i="1" s="1"/>
  <c r="AG89" i="1" s="1"/>
  <c r="V89" i="1"/>
  <c r="W89" i="1" s="1"/>
  <c r="X89" i="1" s="1"/>
  <c r="AV90" i="1" l="1"/>
  <c r="AZ89" i="1"/>
  <c r="C90" i="1"/>
  <c r="G89" i="1"/>
  <c r="U90" i="1"/>
  <c r="Y89" i="1"/>
  <c r="AM90" i="1"/>
  <c r="AQ89" i="1"/>
  <c r="AD90" i="1"/>
  <c r="AH89" i="1"/>
  <c r="L90" i="1"/>
  <c r="P89" i="1"/>
  <c r="AN90" i="1" l="1"/>
  <c r="AO90" i="1" s="1"/>
  <c r="AP90" i="1" s="1"/>
  <c r="D90" i="1"/>
  <c r="E90" i="1" s="1"/>
  <c r="F90" i="1" s="1"/>
  <c r="M90" i="1"/>
  <c r="N90" i="1" s="1"/>
  <c r="O90" i="1" s="1"/>
  <c r="AE90" i="1"/>
  <c r="AF90" i="1" s="1"/>
  <c r="AG90" i="1" s="1"/>
  <c r="V90" i="1"/>
  <c r="W90" i="1" s="1"/>
  <c r="X90" i="1" s="1"/>
  <c r="AW90" i="1"/>
  <c r="AX90" i="1" s="1"/>
  <c r="AY90" i="1" s="1"/>
  <c r="AD91" i="1" l="1"/>
  <c r="AH90" i="1"/>
  <c r="L91" i="1"/>
  <c r="P90" i="1"/>
  <c r="AV91" i="1"/>
  <c r="AZ90" i="1"/>
  <c r="C91" i="1"/>
  <c r="G90" i="1"/>
  <c r="U91" i="1"/>
  <c r="Y90" i="1"/>
  <c r="AM91" i="1"/>
  <c r="AQ90" i="1"/>
  <c r="D91" i="1" l="1"/>
  <c r="E91" i="1" s="1"/>
  <c r="F91" i="1" s="1"/>
  <c r="M91" i="1"/>
  <c r="N91" i="1" s="1"/>
  <c r="O91" i="1" s="1"/>
  <c r="AN91" i="1"/>
  <c r="AO91" i="1" s="1"/>
  <c r="AP91" i="1" s="1"/>
  <c r="V91" i="1"/>
  <c r="W91" i="1" s="1"/>
  <c r="X91" i="1" s="1"/>
  <c r="AW91" i="1"/>
  <c r="AX91" i="1" s="1"/>
  <c r="AY91" i="1" s="1"/>
  <c r="AE91" i="1"/>
  <c r="AF91" i="1" s="1"/>
  <c r="AG91" i="1" s="1"/>
  <c r="U92" i="1" l="1"/>
  <c r="Y91" i="1"/>
  <c r="AM92" i="1"/>
  <c r="AQ91" i="1"/>
  <c r="AD92" i="1"/>
  <c r="AH91" i="1"/>
  <c r="L92" i="1"/>
  <c r="P91" i="1"/>
  <c r="AV92" i="1"/>
  <c r="AZ91" i="1"/>
  <c r="C92" i="1"/>
  <c r="G91" i="1"/>
  <c r="M92" i="1" l="1"/>
  <c r="N92" i="1" s="1"/>
  <c r="O92" i="1" s="1"/>
  <c r="AN92" i="1"/>
  <c r="AO92" i="1" s="1"/>
  <c r="AP92" i="1" s="1"/>
  <c r="D92" i="1"/>
  <c r="E92" i="1" s="1"/>
  <c r="F92" i="1" s="1"/>
  <c r="AW92" i="1"/>
  <c r="AX92" i="1" s="1"/>
  <c r="AY92" i="1" s="1"/>
  <c r="AE92" i="1"/>
  <c r="AF92" i="1" s="1"/>
  <c r="AG92" i="1" s="1"/>
  <c r="V92" i="1"/>
  <c r="W92" i="1" s="1"/>
  <c r="X92" i="1" s="1"/>
  <c r="AV93" i="1" l="1"/>
  <c r="AZ92" i="1"/>
  <c r="C93" i="1"/>
  <c r="G92" i="1"/>
  <c r="U93" i="1"/>
  <c r="Y92" i="1"/>
  <c r="AM93" i="1"/>
  <c r="AQ92" i="1"/>
  <c r="AD93" i="1"/>
  <c r="AH92" i="1"/>
  <c r="L93" i="1"/>
  <c r="P92" i="1"/>
  <c r="M93" i="1" l="1"/>
  <c r="N93" i="1" s="1"/>
  <c r="O93" i="1" s="1"/>
  <c r="AN93" i="1"/>
  <c r="AO93" i="1" s="1"/>
  <c r="AP93" i="1" s="1"/>
  <c r="D93" i="1"/>
  <c r="E93" i="1" s="1"/>
  <c r="F93" i="1" s="1"/>
  <c r="AE93" i="1"/>
  <c r="AF93" i="1" s="1"/>
  <c r="AG93" i="1" s="1"/>
  <c r="V93" i="1"/>
  <c r="W93" i="1" s="1"/>
  <c r="X93" i="1" s="1"/>
  <c r="AW93" i="1"/>
  <c r="AX93" i="1" s="1"/>
  <c r="AY93" i="1" s="1"/>
  <c r="AD94" i="1" l="1"/>
  <c r="AH93" i="1"/>
  <c r="C94" i="1"/>
  <c r="G93" i="1"/>
  <c r="AM94" i="1"/>
  <c r="AQ93" i="1"/>
  <c r="AV94" i="1"/>
  <c r="AZ93" i="1"/>
  <c r="U94" i="1"/>
  <c r="Y93" i="1"/>
  <c r="L94" i="1"/>
  <c r="P93" i="1"/>
  <c r="AW94" i="1" l="1"/>
  <c r="AX94" i="1" s="1"/>
  <c r="AY94" i="1" s="1"/>
  <c r="D94" i="1"/>
  <c r="E94" i="1" s="1"/>
  <c r="F94" i="1" s="1"/>
  <c r="M94" i="1"/>
  <c r="N94" i="1" s="1"/>
  <c r="O94" i="1" s="1"/>
  <c r="V94" i="1"/>
  <c r="W94" i="1" s="1"/>
  <c r="X94" i="1" s="1"/>
  <c r="AN94" i="1"/>
  <c r="AO94" i="1" s="1"/>
  <c r="AP94" i="1" s="1"/>
  <c r="AE94" i="1"/>
  <c r="AF94" i="1" s="1"/>
  <c r="AG94" i="1" s="1"/>
  <c r="U95" i="1" l="1"/>
  <c r="Y94" i="1"/>
  <c r="L95" i="1"/>
  <c r="P94" i="1"/>
  <c r="C95" i="1"/>
  <c r="G94" i="1"/>
  <c r="AD95" i="1"/>
  <c r="AH94" i="1"/>
  <c r="AM95" i="1"/>
  <c r="AQ94" i="1"/>
  <c r="AV95" i="1"/>
  <c r="AZ94" i="1"/>
  <c r="AW95" i="1" l="1"/>
  <c r="AX95" i="1" s="1"/>
  <c r="AY95" i="1" s="1"/>
  <c r="AE95" i="1"/>
  <c r="AF95" i="1" s="1"/>
  <c r="AG95" i="1" s="1"/>
  <c r="M95" i="1"/>
  <c r="N95" i="1" s="1"/>
  <c r="O95" i="1" s="1"/>
  <c r="AN95" i="1"/>
  <c r="AO95" i="1" s="1"/>
  <c r="AP95" i="1" s="1"/>
  <c r="D95" i="1"/>
  <c r="E95" i="1" s="1"/>
  <c r="F95" i="1" s="1"/>
  <c r="V95" i="1"/>
  <c r="W95" i="1" s="1"/>
  <c r="X95" i="1" s="1"/>
  <c r="AM96" i="1" l="1"/>
  <c r="AQ95" i="1"/>
  <c r="L96" i="1"/>
  <c r="P95" i="1"/>
  <c r="AD96" i="1"/>
  <c r="AH95" i="1"/>
  <c r="U96" i="1"/>
  <c r="Y95" i="1"/>
  <c r="C96" i="1"/>
  <c r="G95" i="1"/>
  <c r="AV96" i="1"/>
  <c r="AZ95" i="1"/>
  <c r="AW96" i="1" l="1"/>
  <c r="AX96" i="1" s="1"/>
  <c r="AY96" i="1" s="1"/>
  <c r="V96" i="1"/>
  <c r="W96" i="1" s="1"/>
  <c r="X96" i="1" s="1"/>
  <c r="M96" i="1"/>
  <c r="N96" i="1" s="1"/>
  <c r="O96" i="1" s="1"/>
  <c r="D96" i="1"/>
  <c r="E96" i="1" s="1"/>
  <c r="F96" i="1" s="1"/>
  <c r="AE96" i="1"/>
  <c r="AF96" i="1" s="1"/>
  <c r="AG96" i="1" s="1"/>
  <c r="AN96" i="1"/>
  <c r="AO96" i="1" s="1"/>
  <c r="AP96" i="1" s="1"/>
  <c r="AM97" i="1" l="1"/>
  <c r="AQ96" i="1"/>
  <c r="C97" i="1"/>
  <c r="G96" i="1"/>
  <c r="L97" i="1"/>
  <c r="P96" i="1"/>
  <c r="U97" i="1"/>
  <c r="Y96" i="1"/>
  <c r="AD97" i="1"/>
  <c r="AH96" i="1"/>
  <c r="AV97" i="1"/>
  <c r="AZ96" i="1"/>
  <c r="AW97" i="1" l="1"/>
  <c r="AX97" i="1" s="1"/>
  <c r="AY97" i="1" s="1"/>
  <c r="D97" i="1"/>
  <c r="E97" i="1" s="1"/>
  <c r="F97" i="1" s="1"/>
  <c r="AE97" i="1"/>
  <c r="AF97" i="1" s="1"/>
  <c r="AG97" i="1" s="1"/>
  <c r="M97" i="1"/>
  <c r="N97" i="1" s="1"/>
  <c r="O97" i="1" s="1"/>
  <c r="V97" i="1"/>
  <c r="W97" i="1" s="1"/>
  <c r="X97" i="1" s="1"/>
  <c r="AN97" i="1"/>
  <c r="AO97" i="1" s="1"/>
  <c r="AP97" i="1" s="1"/>
  <c r="C98" i="1" l="1"/>
  <c r="G97" i="1"/>
  <c r="U98" i="1"/>
  <c r="Y97" i="1"/>
  <c r="AM98" i="1"/>
  <c r="AQ97" i="1"/>
  <c r="L98" i="1"/>
  <c r="P97" i="1"/>
  <c r="AD98" i="1"/>
  <c r="AH97" i="1"/>
  <c r="AV98" i="1"/>
  <c r="AZ97" i="1"/>
  <c r="AW98" i="1" l="1"/>
  <c r="AX98" i="1" s="1"/>
  <c r="AY98" i="1" s="1"/>
  <c r="M98" i="1"/>
  <c r="N98" i="1" s="1"/>
  <c r="O98" i="1" s="1"/>
  <c r="V98" i="1"/>
  <c r="W98" i="1" s="1"/>
  <c r="X98" i="1" s="1"/>
  <c r="AE98" i="1"/>
  <c r="AF98" i="1" s="1"/>
  <c r="AG98" i="1" s="1"/>
  <c r="AN98" i="1"/>
  <c r="AO98" i="1" s="1"/>
  <c r="AP98" i="1" s="1"/>
  <c r="D98" i="1"/>
  <c r="E98" i="1" s="1"/>
  <c r="F98" i="1" s="1"/>
  <c r="U99" i="1" l="1"/>
  <c r="Y98" i="1"/>
  <c r="AM99" i="1"/>
  <c r="AQ98" i="1"/>
  <c r="L99" i="1"/>
  <c r="P98" i="1"/>
  <c r="AV99" i="1"/>
  <c r="AZ98" i="1"/>
  <c r="C99" i="1"/>
  <c r="G98" i="1"/>
  <c r="AD99" i="1"/>
  <c r="AH98" i="1"/>
  <c r="AW99" i="1" l="1"/>
  <c r="AX99" i="1" s="1"/>
  <c r="AY99" i="1" s="1"/>
  <c r="AE99" i="1"/>
  <c r="AF99" i="1" s="1"/>
  <c r="AG99" i="1" s="1"/>
  <c r="AN99" i="1"/>
  <c r="AO99" i="1" s="1"/>
  <c r="AP99" i="1" s="1"/>
  <c r="D99" i="1"/>
  <c r="E99" i="1" s="1"/>
  <c r="F99" i="1" s="1"/>
  <c r="M99" i="1"/>
  <c r="N99" i="1" s="1"/>
  <c r="O99" i="1" s="1"/>
  <c r="V99" i="1"/>
  <c r="W99" i="1" s="1"/>
  <c r="X99" i="1" s="1"/>
  <c r="AM100" i="1" l="1"/>
  <c r="AQ99" i="1"/>
  <c r="U100" i="1"/>
  <c r="Y99" i="1"/>
  <c r="AD100" i="1"/>
  <c r="AH99" i="1"/>
  <c r="L100" i="1"/>
  <c r="P99" i="1"/>
  <c r="AV100" i="1"/>
  <c r="AZ99" i="1"/>
  <c r="C100" i="1"/>
  <c r="G99" i="1"/>
  <c r="D100" i="1" l="1"/>
  <c r="E100" i="1" s="1"/>
  <c r="F100" i="1" s="1"/>
  <c r="M100" i="1"/>
  <c r="N100" i="1" s="1"/>
  <c r="O100" i="1" s="1"/>
  <c r="V100" i="1"/>
  <c r="W100" i="1" s="1"/>
  <c r="X100" i="1" s="1"/>
  <c r="AW100" i="1"/>
  <c r="AX100" i="1" s="1"/>
  <c r="AY100" i="1" s="1"/>
  <c r="AE100" i="1"/>
  <c r="AF100" i="1" s="1"/>
  <c r="AG100" i="1" s="1"/>
  <c r="AN100" i="1"/>
  <c r="AO100" i="1" s="1"/>
  <c r="AP100" i="1" s="1"/>
  <c r="AM101" i="1" l="1"/>
  <c r="AQ100" i="1"/>
  <c r="AV101" i="1"/>
  <c r="AZ100" i="1"/>
  <c r="U101" i="1"/>
  <c r="Y100" i="1"/>
  <c r="L101" i="1"/>
  <c r="P100" i="1"/>
  <c r="AD101" i="1"/>
  <c r="AH100" i="1"/>
  <c r="C101" i="1"/>
  <c r="G100" i="1"/>
  <c r="D101" i="1" l="1"/>
  <c r="E101" i="1" s="1"/>
  <c r="F101" i="1" s="1"/>
  <c r="M101" i="1"/>
  <c r="N101" i="1" s="1"/>
  <c r="O101" i="1" s="1"/>
  <c r="AW101" i="1"/>
  <c r="AX101" i="1" s="1"/>
  <c r="AY101" i="1" s="1"/>
  <c r="AE101" i="1"/>
  <c r="AF101" i="1" s="1"/>
  <c r="AG101" i="1" s="1"/>
  <c r="V101" i="1"/>
  <c r="W101" i="1" s="1"/>
  <c r="X101" i="1" s="1"/>
  <c r="AN101" i="1"/>
  <c r="AO101" i="1" s="1"/>
  <c r="AP101" i="1" s="1"/>
  <c r="AD102" i="1" l="1"/>
  <c r="AH101" i="1"/>
  <c r="AV102" i="1"/>
  <c r="AZ101" i="1"/>
  <c r="AM102" i="1"/>
  <c r="AQ101" i="1"/>
  <c r="L102" i="1"/>
  <c r="P101" i="1"/>
  <c r="U102" i="1"/>
  <c r="Y101" i="1"/>
  <c r="C102" i="1"/>
  <c r="G101" i="1"/>
  <c r="D102" i="1" l="1"/>
  <c r="E102" i="1" s="1"/>
  <c r="F102" i="1" s="1"/>
  <c r="M102" i="1"/>
  <c r="N102" i="1" s="1"/>
  <c r="O102" i="1" s="1"/>
  <c r="AW102" i="1"/>
  <c r="AX102" i="1" s="1"/>
  <c r="AY102" i="1" s="1"/>
  <c r="V102" i="1"/>
  <c r="W102" i="1" s="1"/>
  <c r="X102" i="1" s="1"/>
  <c r="AN102" i="1"/>
  <c r="AO102" i="1" s="1"/>
  <c r="AP102" i="1" s="1"/>
  <c r="AE102" i="1"/>
  <c r="AF102" i="1" s="1"/>
  <c r="AG102" i="1" s="1"/>
  <c r="L103" i="1" l="1"/>
  <c r="P102" i="1"/>
  <c r="AD103" i="1"/>
  <c r="AH102" i="1"/>
  <c r="AM103" i="1"/>
  <c r="AQ102" i="1"/>
  <c r="U103" i="1"/>
  <c r="Y102" i="1"/>
  <c r="C103" i="1"/>
  <c r="G102" i="1"/>
  <c r="AV103" i="1"/>
  <c r="AZ102" i="1"/>
  <c r="AW103" i="1" l="1"/>
  <c r="AX103" i="1" s="1"/>
  <c r="AY103" i="1" s="1"/>
  <c r="V103" i="1"/>
  <c r="W103" i="1" s="1"/>
  <c r="X103" i="1" s="1"/>
  <c r="AE103" i="1"/>
  <c r="AF103" i="1" s="1"/>
  <c r="AG103" i="1" s="1"/>
  <c r="D103" i="1"/>
  <c r="E103" i="1" s="1"/>
  <c r="F103" i="1" s="1"/>
  <c r="AN103" i="1"/>
  <c r="AO103" i="1" s="1"/>
  <c r="AP103" i="1" s="1"/>
  <c r="M103" i="1"/>
  <c r="N103" i="1" s="1"/>
  <c r="O103" i="1" s="1"/>
  <c r="L104" i="1" l="1"/>
  <c r="P103" i="1"/>
  <c r="AM104" i="1"/>
  <c r="AQ103" i="1"/>
  <c r="U104" i="1"/>
  <c r="Y103" i="1"/>
  <c r="AV104" i="1"/>
  <c r="AZ103" i="1"/>
  <c r="AD104" i="1"/>
  <c r="AH103" i="1"/>
  <c r="C104" i="1"/>
  <c r="G103" i="1"/>
  <c r="D104" i="1" l="1"/>
  <c r="E104" i="1" s="1"/>
  <c r="F104" i="1" s="1"/>
  <c r="G104" i="1" s="1"/>
  <c r="B9" i="4" s="1"/>
  <c r="AW104" i="1"/>
  <c r="AX104" i="1" s="1"/>
  <c r="AY104" i="1" s="1"/>
  <c r="AZ104" i="1" s="1"/>
  <c r="G9" i="4" s="1"/>
  <c r="AN104" i="1"/>
  <c r="AO104" i="1" s="1"/>
  <c r="AP104" i="1" s="1"/>
  <c r="AQ104" i="1" s="1"/>
  <c r="F9" i="4" s="1"/>
  <c r="AE104" i="1"/>
  <c r="AF104" i="1" s="1"/>
  <c r="AG104" i="1" s="1"/>
  <c r="AH104" i="1" s="1"/>
  <c r="E9" i="4" s="1"/>
  <c r="V104" i="1"/>
  <c r="W104" i="1" s="1"/>
  <c r="X104" i="1" s="1"/>
  <c r="Y104" i="1" s="1"/>
  <c r="D9" i="4" s="1"/>
  <c r="M104" i="1"/>
  <c r="N104" i="1" s="1"/>
  <c r="O104" i="1" s="1"/>
  <c r="P104" i="1" s="1"/>
  <c r="C9" i="4" s="1"/>
</calcChain>
</file>

<file path=xl/sharedStrings.xml><?xml version="1.0" encoding="utf-8"?>
<sst xmlns="http://schemas.openxmlformats.org/spreadsheetml/2006/main" count="102" uniqueCount="49">
  <si>
    <t>Mean:</t>
  </si>
  <si>
    <t>Sigma:</t>
  </si>
  <si>
    <t>Year</t>
  </si>
  <si>
    <t>Beg. Bal.</t>
  </si>
  <si>
    <t>Return</t>
  </si>
  <si>
    <t>Cash Flow</t>
  </si>
  <si>
    <t>End. Bal.</t>
  </si>
  <si>
    <t>Median</t>
  </si>
  <si>
    <t>% Success</t>
  </si>
  <si>
    <t>Ultra-Agg</t>
  </si>
  <si>
    <t>Aggressive</t>
  </si>
  <si>
    <t>Moderate</t>
  </si>
  <si>
    <t>Conservative</t>
  </si>
  <si>
    <t>Ultra-Cons</t>
  </si>
  <si>
    <t>Defensive</t>
  </si>
  <si>
    <t>Risk</t>
  </si>
  <si>
    <t>Model:</t>
  </si>
  <si>
    <t>Prepared:</t>
  </si>
  <si>
    <t>For:</t>
  </si>
  <si>
    <t>By:</t>
  </si>
  <si>
    <t>David Hultstrom</t>
  </si>
  <si>
    <t>Rachet Feature:</t>
  </si>
  <si>
    <t>No</t>
  </si>
  <si>
    <t>Initial Balance:</t>
  </si>
  <si>
    <t>Withdrawal Percentage:</t>
  </si>
  <si>
    <t>Number of Years Average:</t>
  </si>
  <si>
    <t>Inflation:</t>
  </si>
  <si>
    <t>Real Bal.</t>
  </si>
  <si>
    <t>Real Median</t>
  </si>
  <si>
    <t>Smoothed Bal.</t>
  </si>
  <si>
    <t>Success Percentage</t>
  </si>
  <si>
    <t>Median(Real)</t>
  </si>
  <si>
    <t>%Success</t>
  </si>
  <si>
    <t>Monte Carlo Simulation Results</t>
  </si>
  <si>
    <t>Median Wealth</t>
  </si>
  <si>
    <t>Portfolio Detail</t>
  </si>
  <si>
    <t>%</t>
  </si>
  <si>
    <t>Detail Year:</t>
  </si>
  <si>
    <t>Run Value:</t>
  </si>
  <si>
    <t>Other Information</t>
  </si>
  <si>
    <t>Assumed Inflation Rate:</t>
  </si>
  <si>
    <t>Percentage Withdrawal:</t>
  </si>
  <si>
    <t>Number of Years Balance is Averaged Over:</t>
  </si>
  <si>
    <t>Allocation Name:</t>
  </si>
  <si>
    <t>Return:</t>
  </si>
  <si>
    <t>Risk:</t>
  </si>
  <si>
    <t>Last Updated:</t>
  </si>
  <si>
    <t>Phred's Phund</t>
  </si>
  <si>
    <t>Ratchet Feature: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</si>
</sst>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m/d/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9" fontId="1" fillId="0" borderId="5" xfId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1" fillId="0" borderId="7" xfId="0" applyNumberFormat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9" fontId="0" fillId="0" borderId="0" xfId="1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9" fontId="4" fillId="0" borderId="5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9" fontId="4" fillId="0" borderId="7" xfId="1" applyFont="1" applyFill="1" applyBorder="1" applyAlignment="1">
      <alignment horizontal="center"/>
    </xf>
    <xf numFmtId="9" fontId="4" fillId="0" borderId="8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6" fontId="4" fillId="0" borderId="5" xfId="0" applyNumberFormat="1" applyFont="1" applyBorder="1" applyAlignment="1">
      <alignment horizontal="center"/>
    </xf>
    <xf numFmtId="6" fontId="4" fillId="0" borderId="7" xfId="0" applyNumberFormat="1" applyFont="1" applyBorder="1" applyAlignment="1">
      <alignment horizontal="center"/>
    </xf>
    <xf numFmtId="6" fontId="4" fillId="0" borderId="8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10" fontId="4" fillId="0" borderId="5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/>
    </xf>
    <xf numFmtId="10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10" fontId="0" fillId="0" borderId="3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6" fontId="4" fillId="0" borderId="8" xfId="1" applyNumberFormat="1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6" fontId="0" fillId="2" borderId="9" xfId="0" applyNumberForma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6" fontId="4" fillId="0" borderId="7" xfId="1" applyNumberFormat="1" applyFont="1" applyFill="1" applyBorder="1" applyAlignment="1">
      <alignment horizontal="center"/>
    </xf>
    <xf numFmtId="6" fontId="4" fillId="0" borderId="8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Median Real Balance</a:t>
            </a:r>
          </a:p>
        </c:rich>
      </c:tx>
      <c:layout>
        <c:manualLayout>
          <c:xMode val="edge"/>
          <c:yMode val="edge"/>
          <c:x val="0.40843507214206437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89012208657049E-2"/>
          <c:y val="0.12234910277324633"/>
          <c:w val="0.90011098779134291"/>
          <c:h val="0.76835236541598695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Data'!$B$2</c:f>
              <c:strCache>
                <c:ptCount val="1"/>
                <c:pt idx="0">
                  <c:v>Ultra-Agg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Data'!$B$3:$B$102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Data'!$C$2</c:f>
              <c:strCache>
                <c:ptCount val="1"/>
                <c:pt idx="0">
                  <c:v>Aggressive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Data'!$C$3:$C$102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Data'!$D$2</c:f>
              <c:strCache>
                <c:ptCount val="1"/>
                <c:pt idx="0">
                  <c:v>Moderate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Data'!$D$3:$D$102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Data'!$E$2</c:f>
              <c:strCache>
                <c:ptCount val="1"/>
                <c:pt idx="0">
                  <c:v>Conservative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Data'!$E$3:$E$102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'Chart Data'!$F$2</c:f>
              <c:strCache>
                <c:ptCount val="1"/>
                <c:pt idx="0">
                  <c:v>Ultra-Cons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Data'!$F$3:$F$102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Data'!$G$2</c:f>
              <c:strCache>
                <c:ptCount val="1"/>
                <c:pt idx="0">
                  <c:v>Defensive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'Chart Data'!$A$3:$A$102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Data'!$G$3:$G$102</c:f>
              <c:numCache>
                <c:formatCode>"$"#,##0_);[Red]\("$"#,##0\)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092176"/>
        <c:axId val="267412072"/>
      </c:lineChart>
      <c:catAx>
        <c:axId val="26709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163152053274143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412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67412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9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84461709211987"/>
          <c:y val="0.13866231647634583"/>
          <c:w val="0.13651498335183129"/>
          <c:h val="0.2088091353996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Success Percentage</a:t>
            </a:r>
          </a:p>
        </c:rich>
      </c:tx>
      <c:layout>
        <c:manualLayout>
          <c:xMode val="edge"/>
          <c:yMode val="edge"/>
          <c:x val="0.4095449500554939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7413984461709E-2"/>
          <c:y val="0.12234910277324633"/>
          <c:w val="0.94672586015538296"/>
          <c:h val="0.76835236541598695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Data'!$J$2</c:f>
              <c:strCache>
                <c:ptCount val="1"/>
                <c:pt idx="0">
                  <c:v>Ultra-Agg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Data'!$J$3:$J$102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Data'!$K$2</c:f>
              <c:strCache>
                <c:ptCount val="1"/>
                <c:pt idx="0">
                  <c:v>Aggressive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Data'!$K$3:$K$102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Data'!$L$2</c:f>
              <c:strCache>
                <c:ptCount val="1"/>
                <c:pt idx="0">
                  <c:v>Moderate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Data'!$L$3:$L$102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Data'!$M$2</c:f>
              <c:strCache>
                <c:ptCount val="1"/>
                <c:pt idx="0">
                  <c:v>Conservative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Data'!$M$3:$M$102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'Chart Data'!$N$2</c:f>
              <c:strCache>
                <c:ptCount val="1"/>
                <c:pt idx="0">
                  <c:v>Ultra-Cons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Data'!$N$3:$N$102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Data'!$O$2</c:f>
              <c:strCache>
                <c:ptCount val="1"/>
                <c:pt idx="0">
                  <c:v>Defensive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'Chart Data'!$I$3:$I$102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'Chart Data'!$O$3:$O$102</c:f>
              <c:numCache>
                <c:formatCode>0%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78880"/>
        <c:axId val="357479272"/>
      </c:lineChart>
      <c:catAx>
        <c:axId val="35747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4792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57479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478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130965593784688E-2"/>
          <c:y val="0.13376835236541598"/>
          <c:w val="0.14095449500554938"/>
          <c:h val="0.2088091353996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Efficient Frontier</a:t>
            </a:r>
          </a:p>
        </c:rich>
      </c:tx>
      <c:layout>
        <c:manualLayout>
          <c:xMode val="edge"/>
          <c:yMode val="edge"/>
          <c:x val="0.4261931187569367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866814650384E-2"/>
          <c:y val="0.12234910277324633"/>
          <c:w val="0.87458379578246392"/>
          <c:h val="0.771615008156606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Inputs!$B$5</c:f>
              <c:strCache>
                <c:ptCount val="1"/>
                <c:pt idx="0">
                  <c:v>Ultra-Agg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Inputs!$B$7</c:f>
              <c:numCache>
                <c:formatCode>0.0%</c:formatCode>
                <c:ptCount val="1"/>
                <c:pt idx="0">
                  <c:v>0.16</c:v>
                </c:pt>
              </c:numCache>
            </c:numRef>
          </c:xVal>
          <c:yVal>
            <c:numRef>
              <c:f>Inputs!$B$6</c:f>
              <c:numCache>
                <c:formatCode>0.0%</c:formatCode>
                <c:ptCount val="1"/>
                <c:pt idx="0">
                  <c:v>0.09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Inputs!$C$5</c:f>
              <c:strCache>
                <c:ptCount val="1"/>
                <c:pt idx="0">
                  <c:v>Aggressive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Inputs!$C$7</c:f>
              <c:numCache>
                <c:formatCode>0.0%</c:formatCode>
                <c:ptCount val="1"/>
                <c:pt idx="0">
                  <c:v>0.13</c:v>
                </c:pt>
              </c:numCache>
            </c:numRef>
          </c:xVal>
          <c:yVal>
            <c:numRef>
              <c:f>Inputs!$C$6</c:f>
              <c:numCache>
                <c:formatCode>0.0%</c:formatCode>
                <c:ptCount val="1"/>
                <c:pt idx="0">
                  <c:v>8.2000000000000003E-2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Inputs!$D$5</c:f>
              <c:strCache>
                <c:ptCount val="1"/>
                <c:pt idx="0">
                  <c:v>Moderate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Inputs!$D$7</c:f>
              <c:numCache>
                <c:formatCode>0.0%</c:formatCode>
                <c:ptCount val="1"/>
                <c:pt idx="0">
                  <c:v>0.10199999999999999</c:v>
                </c:pt>
              </c:numCache>
            </c:numRef>
          </c:xVal>
          <c:yVal>
            <c:numRef>
              <c:f>Inputs!$D$6</c:f>
              <c:numCache>
                <c:formatCode>0.0%</c:formatCode>
                <c:ptCount val="1"/>
                <c:pt idx="0">
                  <c:v>7.3999999999999996E-2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Inputs!$E$5</c:f>
              <c:strCache>
                <c:ptCount val="1"/>
                <c:pt idx="0">
                  <c:v>Conservative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Inputs!$E$7</c:f>
              <c:numCache>
                <c:formatCode>0.0%</c:formatCode>
                <c:ptCount val="1"/>
                <c:pt idx="0">
                  <c:v>7.5999999999999998E-2</c:v>
                </c:pt>
              </c:numCache>
            </c:numRef>
          </c:xVal>
          <c:yVal>
            <c:numRef>
              <c:f>Inputs!$E$6</c:f>
              <c:numCache>
                <c:formatCode>0.0%</c:formatCode>
                <c:ptCount val="1"/>
                <c:pt idx="0">
                  <c:v>6.6000000000000003E-2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Inputs!$F$5</c:f>
              <c:strCache>
                <c:ptCount val="1"/>
                <c:pt idx="0">
                  <c:v>Ultra-Cons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Inputs!$F$7</c:f>
              <c:numCache>
                <c:formatCode>0.0%</c:formatCode>
                <c:ptCount val="1"/>
                <c:pt idx="0">
                  <c:v>5.6000000000000008E-2</c:v>
                </c:pt>
              </c:numCache>
            </c:numRef>
          </c:xVal>
          <c:yVal>
            <c:numRef>
              <c:f>Inputs!$F$6</c:f>
              <c:numCache>
                <c:formatCode>0.0%</c:formatCode>
                <c:ptCount val="1"/>
                <c:pt idx="0">
                  <c:v>5.8000000000000003E-2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Inputs!$G$5</c:f>
              <c:strCache>
                <c:ptCount val="1"/>
                <c:pt idx="0">
                  <c:v>Defensive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Inputs!$G$7</c:f>
              <c:numCache>
                <c:formatCode>0.0%</c:formatCode>
                <c:ptCount val="1"/>
                <c:pt idx="0">
                  <c:v>0.05</c:v>
                </c:pt>
              </c:numCache>
            </c:numRef>
          </c:xVal>
          <c:yVal>
            <c:numRef>
              <c:f>Inputs!$G$6</c:f>
              <c:numCache>
                <c:formatCode>0.0%</c:formatCode>
                <c:ptCount val="1"/>
                <c:pt idx="0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357480056"/>
        <c:axId val="357480448"/>
      </c:scatterChart>
      <c:valAx>
        <c:axId val="35748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edge"/>
              <c:yMode val="edge"/>
              <c:x val="0.51276359600443955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480448"/>
        <c:crosses val="autoZero"/>
        <c:crossBetween val="midCat"/>
      </c:valAx>
      <c:valAx>
        <c:axId val="3574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698205546492659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480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3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E3" sqref="E3:F3"/>
    </sheetView>
  </sheetViews>
  <sheetFormatPr defaultRowHeight="12.75" x14ac:dyDescent="0.2"/>
  <cols>
    <col min="1" max="7" width="14.7109375" customWidth="1"/>
    <col min="8" max="8" width="10.85546875" bestFit="1" customWidth="1"/>
    <col min="9" max="15" width="14.7109375" customWidth="1"/>
  </cols>
  <sheetData>
    <row r="1" spans="1:8" x14ac:dyDescent="0.2">
      <c r="A1" s="3" t="s">
        <v>17</v>
      </c>
      <c r="B1" s="59">
        <v>40094</v>
      </c>
      <c r="C1" s="3" t="s">
        <v>23</v>
      </c>
      <c r="D1" s="61">
        <v>3000000</v>
      </c>
      <c r="E1" s="75" t="s">
        <v>24</v>
      </c>
      <c r="F1" s="76"/>
      <c r="G1" s="63">
        <v>0.04</v>
      </c>
    </row>
    <row r="2" spans="1:8" x14ac:dyDescent="0.2">
      <c r="A2" s="3" t="s">
        <v>18</v>
      </c>
      <c r="B2" s="60" t="s">
        <v>47</v>
      </c>
      <c r="C2" s="3" t="s">
        <v>37</v>
      </c>
      <c r="D2" s="62">
        <v>100</v>
      </c>
      <c r="E2" s="75" t="s">
        <v>25</v>
      </c>
      <c r="F2" s="76"/>
      <c r="G2" s="60">
        <v>3</v>
      </c>
    </row>
    <row r="3" spans="1:8" x14ac:dyDescent="0.2">
      <c r="A3" s="3" t="s">
        <v>19</v>
      </c>
      <c r="B3" s="60" t="s">
        <v>20</v>
      </c>
      <c r="C3" s="3" t="s">
        <v>26</v>
      </c>
      <c r="D3" s="63">
        <v>0.03</v>
      </c>
      <c r="E3" s="93" t="s">
        <v>48</v>
      </c>
      <c r="F3" s="76"/>
      <c r="G3" s="60" t="s">
        <v>22</v>
      </c>
    </row>
    <row r="4" spans="1:8" x14ac:dyDescent="0.2">
      <c r="C4" s="1"/>
      <c r="D4" s="1"/>
      <c r="E4" s="1"/>
      <c r="F4" s="1"/>
      <c r="G4" s="1"/>
      <c r="H4" s="1"/>
    </row>
    <row r="5" spans="1:8" x14ac:dyDescent="0.2">
      <c r="A5" s="25" t="s">
        <v>43</v>
      </c>
      <c r="B5" s="64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4" t="s">
        <v>14</v>
      </c>
    </row>
    <row r="6" spans="1:8" x14ac:dyDescent="0.2">
      <c r="A6" s="25" t="s">
        <v>44</v>
      </c>
      <c r="B6" s="65">
        <v>0.09</v>
      </c>
      <c r="C6" s="65">
        <v>8.2000000000000003E-2</v>
      </c>
      <c r="D6" s="65">
        <v>7.3999999999999996E-2</v>
      </c>
      <c r="E6" s="65">
        <v>6.6000000000000003E-2</v>
      </c>
      <c r="F6" s="65">
        <v>5.8000000000000003E-2</v>
      </c>
      <c r="G6" s="66">
        <v>0.05</v>
      </c>
    </row>
    <row r="7" spans="1:8" x14ac:dyDescent="0.2">
      <c r="A7" s="25" t="s">
        <v>45</v>
      </c>
      <c r="B7" s="65">
        <v>0.16</v>
      </c>
      <c r="C7" s="65">
        <v>0.13</v>
      </c>
      <c r="D7" s="65">
        <v>0.10199999999999999</v>
      </c>
      <c r="E7" s="65">
        <v>7.5999999999999998E-2</v>
      </c>
      <c r="F7" s="65">
        <v>5.6000000000000008E-2</v>
      </c>
      <c r="G7" s="66">
        <v>0.05</v>
      </c>
    </row>
    <row r="9" spans="1:8" x14ac:dyDescent="0.2">
      <c r="A9" s="52" t="s">
        <v>38</v>
      </c>
      <c r="B9" s="39">
        <f>VLOOKUP(D2,Detail!A5:BC104,7)</f>
        <v>11903594.783878403</v>
      </c>
      <c r="C9" s="39">
        <f>VLOOKUP(D2,Detail!A5:BC104,16)</f>
        <v>17926499.785268571</v>
      </c>
      <c r="D9" s="39">
        <f>VLOOKUP(D2,Detail!A5:BC104,25)</f>
        <v>2804799.1895639808</v>
      </c>
      <c r="E9" s="39">
        <f>VLOOKUP(D2,Detail!A5:BC104,34)</f>
        <v>1179239.8292725976</v>
      </c>
      <c r="F9" s="39">
        <f>VLOOKUP(D2,Detail!A5:BC104,43)</f>
        <v>1206577.8098083974</v>
      </c>
      <c r="G9" s="39">
        <f>VLOOKUP(D2,Detail!A5:BC104,52)</f>
        <v>453724.51812084083</v>
      </c>
    </row>
    <row r="10" spans="1:8" ht="13.5" thickBot="1" x14ac:dyDescent="0.25"/>
    <row r="11" spans="1:8" x14ac:dyDescent="0.2">
      <c r="A11" s="77" t="s">
        <v>33</v>
      </c>
      <c r="B11" s="78"/>
      <c r="C11" s="78"/>
      <c r="D11" s="78"/>
      <c r="E11" s="78"/>
      <c r="F11" s="78"/>
      <c r="G11" s="79"/>
    </row>
    <row r="12" spans="1:8" ht="13.5" thickBot="1" x14ac:dyDescent="0.25">
      <c r="A12" s="80"/>
      <c r="B12" s="81"/>
      <c r="C12" s="81"/>
      <c r="D12" s="81"/>
      <c r="E12" s="81"/>
      <c r="F12" s="81"/>
      <c r="G12" s="82"/>
    </row>
    <row r="13" spans="1:8" ht="21" thickBot="1" x14ac:dyDescent="0.35">
      <c r="A13" s="83" t="s">
        <v>30</v>
      </c>
      <c r="B13" s="84"/>
      <c r="C13" s="84"/>
      <c r="D13" s="84"/>
      <c r="E13" s="84"/>
      <c r="F13" s="84"/>
      <c r="G13" s="85"/>
    </row>
    <row r="14" spans="1:8" x14ac:dyDescent="0.2">
      <c r="A14" s="49" t="s">
        <v>2</v>
      </c>
      <c r="B14" s="37" t="str">
        <f t="shared" ref="B14:G14" si="0">B$5</f>
        <v>Ultra-Agg</v>
      </c>
      <c r="C14" s="37" t="str">
        <f t="shared" si="0"/>
        <v>Aggressive</v>
      </c>
      <c r="D14" s="37" t="str">
        <f t="shared" si="0"/>
        <v>Moderate</v>
      </c>
      <c r="E14" s="37" t="str">
        <f t="shared" si="0"/>
        <v>Conservative</v>
      </c>
      <c r="F14" s="37" t="str">
        <f t="shared" si="0"/>
        <v>Ultra-Cons</v>
      </c>
      <c r="G14" s="38" t="str">
        <f t="shared" si="0"/>
        <v>Defensive</v>
      </c>
    </row>
    <row r="15" spans="1:8" x14ac:dyDescent="0.2">
      <c r="A15" s="28">
        <v>1</v>
      </c>
      <c r="B15" s="29" t="e">
        <f>VLOOKUP($A15,Detail!A5:BC104,10)</f>
        <v>#N/A</v>
      </c>
      <c r="C15" s="29" t="e">
        <f>VLOOKUP($A15,Detail!A5:BC104,19)</f>
        <v>#N/A</v>
      </c>
      <c r="D15" s="29" t="e">
        <f>VLOOKUP($A15,Detail!A5:BC104,28)</f>
        <v>#N/A</v>
      </c>
      <c r="E15" s="29" t="e">
        <f>VLOOKUP($A15,Detail!A5:BC104,37)</f>
        <v>#N/A</v>
      </c>
      <c r="F15" s="29" t="e">
        <f>VLOOKUP($A15,Detail!A5:BC104,46)</f>
        <v>#N/A</v>
      </c>
      <c r="G15" s="30" t="e">
        <f>VLOOKUP($A15,Detail!A5:BC104,55)</f>
        <v>#N/A</v>
      </c>
    </row>
    <row r="16" spans="1:8" x14ac:dyDescent="0.2">
      <c r="A16" s="28">
        <v>5</v>
      </c>
      <c r="B16" s="29" t="e">
        <f>VLOOKUP($A16,Detail!A6:BC105,10)</f>
        <v>#N/A</v>
      </c>
      <c r="C16" s="29" t="e">
        <f>VLOOKUP($A16,Detail!A6:BC105,19)</f>
        <v>#N/A</v>
      </c>
      <c r="D16" s="29" t="e">
        <f>VLOOKUP($A16,Detail!A6:BC105,28)</f>
        <v>#N/A</v>
      </c>
      <c r="E16" s="29" t="e">
        <f>VLOOKUP($A16,Detail!A6:BC105,37)</f>
        <v>#N/A</v>
      </c>
      <c r="F16" s="29" t="e">
        <f>VLOOKUP($A16,Detail!A6:BC105,46)</f>
        <v>#N/A</v>
      </c>
      <c r="G16" s="30" t="e">
        <f>VLOOKUP($A16,Detail!A6:BC105,55)</f>
        <v>#N/A</v>
      </c>
    </row>
    <row r="17" spans="1:7" x14ac:dyDescent="0.2">
      <c r="A17" s="28">
        <v>10</v>
      </c>
      <c r="B17" s="29" t="e">
        <f>VLOOKUP($A17,Detail!A7:BC105,10)</f>
        <v>#N/A</v>
      </c>
      <c r="C17" s="29" t="e">
        <f>VLOOKUP($A17,Detail!A7:BC105,19)</f>
        <v>#N/A</v>
      </c>
      <c r="D17" s="29" t="e">
        <f>VLOOKUP($A17,Detail!A7:BC105,28)</f>
        <v>#N/A</v>
      </c>
      <c r="E17" s="29" t="e">
        <f>VLOOKUP($A17,Detail!A7:BC105,37)</f>
        <v>#N/A</v>
      </c>
      <c r="F17" s="29" t="e">
        <f>VLOOKUP($A17,Detail!A7:BC105,46)</f>
        <v>#N/A</v>
      </c>
      <c r="G17" s="30" t="e">
        <f>VLOOKUP($A17,Detail!A7:BC105,55)</f>
        <v>#N/A</v>
      </c>
    </row>
    <row r="18" spans="1:7" x14ac:dyDescent="0.2">
      <c r="A18" s="28">
        <v>25</v>
      </c>
      <c r="B18" s="29" t="e">
        <f>VLOOKUP($A18,Detail!A8:BC106,10)</f>
        <v>#N/A</v>
      </c>
      <c r="C18" s="29" t="e">
        <f>VLOOKUP($A18,Detail!A8:BC106,19)</f>
        <v>#N/A</v>
      </c>
      <c r="D18" s="29" t="e">
        <f>VLOOKUP($A18,Detail!A8:BC106,28)</f>
        <v>#N/A</v>
      </c>
      <c r="E18" s="29" t="e">
        <f>VLOOKUP($A18,Detail!A8:BC106,37)</f>
        <v>#N/A</v>
      </c>
      <c r="F18" s="29" t="e">
        <f>VLOOKUP($A18,Detail!A8:BC106,46)</f>
        <v>#N/A</v>
      </c>
      <c r="G18" s="30" t="e">
        <f>VLOOKUP($A18,Detail!A8:BC106,55)</f>
        <v>#N/A</v>
      </c>
    </row>
    <row r="19" spans="1:7" x14ac:dyDescent="0.2">
      <c r="A19" s="28">
        <v>50</v>
      </c>
      <c r="B19" s="29" t="e">
        <f>VLOOKUP($A19,Detail!A9:BC107,10)</f>
        <v>#N/A</v>
      </c>
      <c r="C19" s="29" t="e">
        <f>VLOOKUP($A19,Detail!A9:BC107,19)</f>
        <v>#N/A</v>
      </c>
      <c r="D19" s="29" t="e">
        <f>VLOOKUP($A19,Detail!A9:BC107,28)</f>
        <v>#N/A</v>
      </c>
      <c r="E19" s="29" t="e">
        <f>VLOOKUP($A19,Detail!A9:BC107,37)</f>
        <v>#N/A</v>
      </c>
      <c r="F19" s="29" t="e">
        <f>VLOOKUP($A19,Detail!A9:BC107,46)</f>
        <v>#N/A</v>
      </c>
      <c r="G19" s="30" t="e">
        <f>VLOOKUP($A19,Detail!A9:BC107,55)</f>
        <v>#N/A</v>
      </c>
    </row>
    <row r="20" spans="1:7" ht="13.5" thickBot="1" x14ac:dyDescent="0.25">
      <c r="A20" s="31">
        <v>100</v>
      </c>
      <c r="B20" s="32" t="e">
        <f>VLOOKUP($A20,Detail!A10:BC108,10)</f>
        <v>#N/A</v>
      </c>
      <c r="C20" s="32" t="e">
        <f>VLOOKUP($A20,Detail!A10:BC108,19)</f>
        <v>#N/A</v>
      </c>
      <c r="D20" s="32" t="e">
        <f>VLOOKUP($A20,Detail!A10:BC108,28)</f>
        <v>#N/A</v>
      </c>
      <c r="E20" s="32" t="e">
        <f>VLOOKUP($A20,Detail!A10:BC108,37)</f>
        <v>#N/A</v>
      </c>
      <c r="F20" s="32" t="e">
        <f>VLOOKUP($A20,Detail!A10:BC108,46)</f>
        <v>#N/A</v>
      </c>
      <c r="G20" s="33" t="e">
        <f>VLOOKUP($A20,Detail!A10:BC108,55)</f>
        <v>#N/A</v>
      </c>
    </row>
    <row r="21" spans="1:7" ht="13.5" thickBot="1" x14ac:dyDescent="0.25">
      <c r="A21" s="34"/>
      <c r="B21" s="35"/>
      <c r="C21" s="35"/>
      <c r="D21" s="35"/>
      <c r="E21" s="35"/>
      <c r="F21" s="35"/>
      <c r="G21" s="35"/>
    </row>
    <row r="22" spans="1:7" ht="21" thickBot="1" x14ac:dyDescent="0.35">
      <c r="A22" s="83" t="s">
        <v>34</v>
      </c>
      <c r="B22" s="84"/>
      <c r="C22" s="84"/>
      <c r="D22" s="84"/>
      <c r="E22" s="84"/>
      <c r="F22" s="84"/>
      <c r="G22" s="85"/>
    </row>
    <row r="23" spans="1:7" x14ac:dyDescent="0.2">
      <c r="A23" s="36" t="s">
        <v>2</v>
      </c>
      <c r="B23" s="37" t="str">
        <f t="shared" ref="B23:G23" si="1">B$5</f>
        <v>Ultra-Agg</v>
      </c>
      <c r="C23" s="37" t="str">
        <f t="shared" si="1"/>
        <v>Aggressive</v>
      </c>
      <c r="D23" s="37" t="str">
        <f t="shared" si="1"/>
        <v>Moderate</v>
      </c>
      <c r="E23" s="37" t="str">
        <f t="shared" si="1"/>
        <v>Conservative</v>
      </c>
      <c r="F23" s="37" t="str">
        <f t="shared" si="1"/>
        <v>Ultra-Cons</v>
      </c>
      <c r="G23" s="38" t="str">
        <f t="shared" si="1"/>
        <v>Defensive</v>
      </c>
    </row>
    <row r="24" spans="1:7" x14ac:dyDescent="0.2">
      <c r="A24" s="28">
        <f t="shared" ref="A24:A29" si="2">A15</f>
        <v>1</v>
      </c>
      <c r="B24" s="39" t="e">
        <f>VLOOKUP($A24,Detail!A5:BC104,9)</f>
        <v>#N/A</v>
      </c>
      <c r="C24" s="39" t="e">
        <f>VLOOKUP($A24,Detail!A5:BC104,18)</f>
        <v>#N/A</v>
      </c>
      <c r="D24" s="39" t="e">
        <f>VLOOKUP($A24,Detail!A5:BC104,27)</f>
        <v>#N/A</v>
      </c>
      <c r="E24" s="39" t="e">
        <f>VLOOKUP($A24,Detail!A5:BC104,36)</f>
        <v>#N/A</v>
      </c>
      <c r="F24" s="39" t="e">
        <f>VLOOKUP($A24,Detail!A5:BC104,45)</f>
        <v>#N/A</v>
      </c>
      <c r="G24" s="40" t="e">
        <f>VLOOKUP($A24,Detail!A5:BC104,54)</f>
        <v>#N/A</v>
      </c>
    </row>
    <row r="25" spans="1:7" x14ac:dyDescent="0.2">
      <c r="A25" s="28">
        <f t="shared" si="2"/>
        <v>5</v>
      </c>
      <c r="B25" s="39" t="e">
        <f>VLOOKUP($A25,Detail!A6:BC105,9)</f>
        <v>#N/A</v>
      </c>
      <c r="C25" s="39" t="e">
        <f>VLOOKUP($A25,Detail!A6:BC105,18)</f>
        <v>#N/A</v>
      </c>
      <c r="D25" s="39" t="e">
        <f>VLOOKUP($A25,Detail!A6:BC105,27)</f>
        <v>#N/A</v>
      </c>
      <c r="E25" s="39" t="e">
        <f>VLOOKUP($A25,Detail!A6:BC105,36)</f>
        <v>#N/A</v>
      </c>
      <c r="F25" s="39" t="e">
        <f>VLOOKUP($A25,Detail!A6:BC105,45)</f>
        <v>#N/A</v>
      </c>
      <c r="G25" s="40" t="e">
        <f>VLOOKUP($A25,Detail!A6:BC105,54)</f>
        <v>#N/A</v>
      </c>
    </row>
    <row r="26" spans="1:7" x14ac:dyDescent="0.2">
      <c r="A26" s="28">
        <f t="shared" si="2"/>
        <v>10</v>
      </c>
      <c r="B26" s="39" t="e">
        <f>VLOOKUP($A26,Detail!A7:BC105,9)</f>
        <v>#N/A</v>
      </c>
      <c r="C26" s="39" t="e">
        <f>VLOOKUP($A26,Detail!A7:BC105,18)</f>
        <v>#N/A</v>
      </c>
      <c r="D26" s="39" t="e">
        <f>VLOOKUP($A26,Detail!A7:BC105,27)</f>
        <v>#N/A</v>
      </c>
      <c r="E26" s="39" t="e">
        <f>VLOOKUP($A26,Detail!A7:BC105,36)</f>
        <v>#N/A</v>
      </c>
      <c r="F26" s="39" t="e">
        <f>VLOOKUP($A26,Detail!A7:BC105,45)</f>
        <v>#N/A</v>
      </c>
      <c r="G26" s="40" t="e">
        <f>VLOOKUP($A26,Detail!A7:BC105,54)</f>
        <v>#N/A</v>
      </c>
    </row>
    <row r="27" spans="1:7" x14ac:dyDescent="0.2">
      <c r="A27" s="28">
        <f t="shared" si="2"/>
        <v>25</v>
      </c>
      <c r="B27" s="39" t="e">
        <f>VLOOKUP($A27,Detail!A8:BC106,9)</f>
        <v>#N/A</v>
      </c>
      <c r="C27" s="39" t="e">
        <f>VLOOKUP($A27,Detail!A8:BC106,18)</f>
        <v>#N/A</v>
      </c>
      <c r="D27" s="39" t="e">
        <f>VLOOKUP($A27,Detail!A8:BC106,27)</f>
        <v>#N/A</v>
      </c>
      <c r="E27" s="39" t="e">
        <f>VLOOKUP($A27,Detail!A8:BC106,36)</f>
        <v>#N/A</v>
      </c>
      <c r="F27" s="39" t="e">
        <f>VLOOKUP($A27,Detail!A8:BC106,45)</f>
        <v>#N/A</v>
      </c>
      <c r="G27" s="40" t="e">
        <f>VLOOKUP($A27,Detail!A8:BC106,54)</f>
        <v>#N/A</v>
      </c>
    </row>
    <row r="28" spans="1:7" x14ac:dyDescent="0.2">
      <c r="A28" s="28">
        <f t="shared" si="2"/>
        <v>50</v>
      </c>
      <c r="B28" s="39" t="e">
        <f>VLOOKUP($A28,Detail!A9:BC107,9)</f>
        <v>#N/A</v>
      </c>
      <c r="C28" s="39" t="e">
        <f>VLOOKUP($A28,Detail!A9:BC107,18)</f>
        <v>#N/A</v>
      </c>
      <c r="D28" s="39" t="e">
        <f>VLOOKUP($A28,Detail!A9:BC107,27)</f>
        <v>#N/A</v>
      </c>
      <c r="E28" s="39" t="e">
        <f>VLOOKUP($A28,Detail!A9:BC107,36)</f>
        <v>#N/A</v>
      </c>
      <c r="F28" s="39" t="e">
        <f>VLOOKUP($A28,Detail!A9:BC107,45)</f>
        <v>#N/A</v>
      </c>
      <c r="G28" s="40" t="e">
        <f>VLOOKUP($A28,Detail!A9:BC107,54)</f>
        <v>#N/A</v>
      </c>
    </row>
    <row r="29" spans="1:7" ht="13.5" thickBot="1" x14ac:dyDescent="0.25">
      <c r="A29" s="31">
        <f t="shared" si="2"/>
        <v>100</v>
      </c>
      <c r="B29" s="41" t="e">
        <f>VLOOKUP($A29,Detail!A10:BC108,9)</f>
        <v>#N/A</v>
      </c>
      <c r="C29" s="41" t="e">
        <f>VLOOKUP($A29,Detail!A10:BC108,18)</f>
        <v>#N/A</v>
      </c>
      <c r="D29" s="41" t="e">
        <f>VLOOKUP($A29,Detail!A10:BC108,27)</f>
        <v>#N/A</v>
      </c>
      <c r="E29" s="41" t="e">
        <f>VLOOKUP($A29,Detail!A10:BC108,36)</f>
        <v>#N/A</v>
      </c>
      <c r="F29" s="41" t="e">
        <f>VLOOKUP($A29,Detail!A10:BC108,45)</f>
        <v>#N/A</v>
      </c>
      <c r="G29" s="42" t="e">
        <f>VLOOKUP($A29,Detail!A10:BC108,54)</f>
        <v>#N/A</v>
      </c>
    </row>
    <row r="30" spans="1:7" ht="13.5" thickBot="1" x14ac:dyDescent="0.25">
      <c r="A30" s="34"/>
      <c r="B30" s="35"/>
      <c r="C30" s="35"/>
      <c r="D30" s="35"/>
      <c r="E30" s="35"/>
      <c r="F30" s="35"/>
      <c r="G30" s="35"/>
    </row>
    <row r="31" spans="1:7" ht="21" thickBot="1" x14ac:dyDescent="0.35">
      <c r="A31" s="86" t="str">
        <f>"Detailed Results at Year "&amp;Inputs!D2</f>
        <v>Detailed Results at Year 100</v>
      </c>
      <c r="B31" s="87"/>
      <c r="C31" s="87"/>
      <c r="D31" s="87"/>
      <c r="E31" s="87"/>
      <c r="F31" s="87"/>
      <c r="G31" s="88"/>
    </row>
    <row r="32" spans="1:7" x14ac:dyDescent="0.2">
      <c r="A32" s="36" t="s">
        <v>36</v>
      </c>
      <c r="B32" s="37" t="str">
        <f t="shared" ref="B32:G32" si="3">B5</f>
        <v>Ultra-Agg</v>
      </c>
      <c r="C32" s="37" t="str">
        <f t="shared" si="3"/>
        <v>Aggressive</v>
      </c>
      <c r="D32" s="37" t="str">
        <f t="shared" si="3"/>
        <v>Moderate</v>
      </c>
      <c r="E32" s="37" t="str">
        <f t="shared" si="3"/>
        <v>Conservative</v>
      </c>
      <c r="F32" s="37" t="str">
        <f t="shared" si="3"/>
        <v>Ultra-Cons</v>
      </c>
      <c r="G32" s="38" t="str">
        <f t="shared" si="3"/>
        <v>Defensive</v>
      </c>
    </row>
    <row r="33" spans="1:7" hidden="1" x14ac:dyDescent="0.2">
      <c r="A33" s="50">
        <v>0</v>
      </c>
      <c r="B33" s="39" t="e">
        <f>MAX(_xll.SimulationPercentile(Inputs!B$9,1-$A33),0)</f>
        <v>#N/A</v>
      </c>
      <c r="C33" s="39" t="e">
        <f>MAX(_xll.SimulationPercentile(Inputs!C$9,1-$A33),0)</f>
        <v>#N/A</v>
      </c>
      <c r="D33" s="39" t="e">
        <f>MAX(_xll.SimulationPercentile(Inputs!D$9,1-$A33),0)</f>
        <v>#N/A</v>
      </c>
      <c r="E33" s="39" t="e">
        <f>MAX(_xll.SimulationPercentile(Inputs!E$9,1-$A33),0)</f>
        <v>#N/A</v>
      </c>
      <c r="F33" s="39" t="e">
        <f>MAX(_xll.SimulationPercentile(Inputs!F$9,1-$A33),0)</f>
        <v>#N/A</v>
      </c>
      <c r="G33" s="40" t="e">
        <f>MAX(_xll.SimulationPercentile(Inputs!G$9,1-$A33),0)</f>
        <v>#N/A</v>
      </c>
    </row>
    <row r="34" spans="1:7" x14ac:dyDescent="0.2">
      <c r="A34" s="50">
        <v>0.05</v>
      </c>
      <c r="B34" s="39" t="e">
        <f>MAX(_xll.SimulationPercentile(Inputs!B$9,1-$A34),0)</f>
        <v>#N/A</v>
      </c>
      <c r="C34" s="39" t="e">
        <f>MAX(_xll.SimulationPercentile(Inputs!C$9,1-$A34),0)</f>
        <v>#N/A</v>
      </c>
      <c r="D34" s="39" t="e">
        <f>MAX(_xll.SimulationPercentile(Inputs!D$9,1-$A34),0)</f>
        <v>#N/A</v>
      </c>
      <c r="E34" s="39" t="e">
        <f>MAX(_xll.SimulationPercentile(Inputs!E$9,1-$A34),0)</f>
        <v>#N/A</v>
      </c>
      <c r="F34" s="39" t="e">
        <f>MAX(_xll.SimulationPercentile(Inputs!F$9,1-$A34),0)</f>
        <v>#N/A</v>
      </c>
      <c r="G34" s="40" t="e">
        <f>MAX(_xll.SimulationPercentile(Inputs!G$9,1-$A34),0)</f>
        <v>#N/A</v>
      </c>
    </row>
    <row r="35" spans="1:7" x14ac:dyDescent="0.2">
      <c r="A35" s="50">
        <v>0.1</v>
      </c>
      <c r="B35" s="39" t="e">
        <f>MAX(_xll.SimulationPercentile(Inputs!B$9,1-$A35),0)</f>
        <v>#N/A</v>
      </c>
      <c r="C35" s="39" t="e">
        <f>MAX(_xll.SimulationPercentile(Inputs!C$9,1-$A35),0)</f>
        <v>#N/A</v>
      </c>
      <c r="D35" s="39" t="e">
        <f>MAX(_xll.SimulationPercentile(Inputs!D$9,1-$A35),0)</f>
        <v>#N/A</v>
      </c>
      <c r="E35" s="39" t="e">
        <f>MAX(_xll.SimulationPercentile(Inputs!E$9,1-$A35),0)</f>
        <v>#N/A</v>
      </c>
      <c r="F35" s="39" t="e">
        <f>MAX(_xll.SimulationPercentile(Inputs!F$9,1-$A35),0)</f>
        <v>#N/A</v>
      </c>
      <c r="G35" s="40" t="e">
        <f>MAX(_xll.SimulationPercentile(Inputs!G$9,1-$A35),0)</f>
        <v>#N/A</v>
      </c>
    </row>
    <row r="36" spans="1:7" x14ac:dyDescent="0.2">
      <c r="A36" s="50">
        <v>0.25</v>
      </c>
      <c r="B36" s="39" t="e">
        <f>MAX(_xll.SimulationPercentile(Inputs!B$9,1-$A36),0)</f>
        <v>#N/A</v>
      </c>
      <c r="C36" s="39" t="e">
        <f>MAX(_xll.SimulationPercentile(Inputs!C$9,1-$A36),0)</f>
        <v>#N/A</v>
      </c>
      <c r="D36" s="39" t="e">
        <f>MAX(_xll.SimulationPercentile(Inputs!D$9,1-$A36),0)</f>
        <v>#N/A</v>
      </c>
      <c r="E36" s="39" t="e">
        <f>MAX(_xll.SimulationPercentile(Inputs!E$9,1-$A36),0)</f>
        <v>#N/A</v>
      </c>
      <c r="F36" s="39" t="e">
        <f>MAX(_xll.SimulationPercentile(Inputs!F$9,1-$A36),0)</f>
        <v>#N/A</v>
      </c>
      <c r="G36" s="40" t="e">
        <f>MAX(_xll.SimulationPercentile(Inputs!G$9,1-$A36),0)</f>
        <v>#N/A</v>
      </c>
    </row>
    <row r="37" spans="1:7" x14ac:dyDescent="0.2">
      <c r="A37" s="50">
        <v>0.5</v>
      </c>
      <c r="B37" s="39" t="e">
        <f>MAX(_xll.SimulationPercentile(Inputs!B$9,1-$A37),0)</f>
        <v>#N/A</v>
      </c>
      <c r="C37" s="39" t="e">
        <f>MAX(_xll.SimulationPercentile(Inputs!C$9,1-$A37),0)</f>
        <v>#N/A</v>
      </c>
      <c r="D37" s="39" t="e">
        <f>MAX(_xll.SimulationPercentile(Inputs!D$9,1-$A37),0)</f>
        <v>#N/A</v>
      </c>
      <c r="E37" s="39" t="e">
        <f>MAX(_xll.SimulationPercentile(Inputs!E$9,1-$A37),0)</f>
        <v>#N/A</v>
      </c>
      <c r="F37" s="39" t="e">
        <f>MAX(_xll.SimulationPercentile(Inputs!F$9,1-$A37),0)</f>
        <v>#N/A</v>
      </c>
      <c r="G37" s="40" t="e">
        <f>MAX(_xll.SimulationPercentile(Inputs!G$9,1-$A37),0)</f>
        <v>#N/A</v>
      </c>
    </row>
    <row r="38" spans="1:7" x14ac:dyDescent="0.2">
      <c r="A38" s="50">
        <v>0.75</v>
      </c>
      <c r="B38" s="39" t="e">
        <f>MAX(_xll.SimulationPercentile(Inputs!B$9,1-$A38),0)</f>
        <v>#N/A</v>
      </c>
      <c r="C38" s="39" t="e">
        <f>MAX(_xll.SimulationPercentile(Inputs!C$9,1-$A38),0)</f>
        <v>#N/A</v>
      </c>
      <c r="D38" s="39" t="e">
        <f>MAX(_xll.SimulationPercentile(Inputs!D$9,1-$A38),0)</f>
        <v>#N/A</v>
      </c>
      <c r="E38" s="39" t="e">
        <f>MAX(_xll.SimulationPercentile(Inputs!E$9,1-$A38),0)</f>
        <v>#N/A</v>
      </c>
      <c r="F38" s="39" t="e">
        <f>MAX(_xll.SimulationPercentile(Inputs!F$9,1-$A38),0)</f>
        <v>#N/A</v>
      </c>
      <c r="G38" s="40" t="e">
        <f>MAX(_xll.SimulationPercentile(Inputs!G$9,1-$A38),0)</f>
        <v>#N/A</v>
      </c>
    </row>
    <row r="39" spans="1:7" x14ac:dyDescent="0.2">
      <c r="A39" s="50">
        <v>0.9</v>
      </c>
      <c r="B39" s="39" t="e">
        <f>MAX(_xll.SimulationPercentile(Inputs!B$9,1-$A39),0)</f>
        <v>#N/A</v>
      </c>
      <c r="C39" s="39" t="e">
        <f>MAX(_xll.SimulationPercentile(Inputs!C$9,1-$A39),0)</f>
        <v>#N/A</v>
      </c>
      <c r="D39" s="39" t="e">
        <f>MAX(_xll.SimulationPercentile(Inputs!D$9,1-$A39),0)</f>
        <v>#N/A</v>
      </c>
      <c r="E39" s="39" t="e">
        <f>MAX(_xll.SimulationPercentile(Inputs!E$9,1-$A39),0)</f>
        <v>#N/A</v>
      </c>
      <c r="F39" s="39" t="e">
        <f>MAX(_xll.SimulationPercentile(Inputs!F$9,1-$A39),0)</f>
        <v>#N/A</v>
      </c>
      <c r="G39" s="40" t="e">
        <f>MAX(_xll.SimulationPercentile(Inputs!G$9,1-$A39),0)</f>
        <v>#N/A</v>
      </c>
    </row>
    <row r="40" spans="1:7" ht="13.5" thickBot="1" x14ac:dyDescent="0.25">
      <c r="A40" s="51">
        <v>0.95</v>
      </c>
      <c r="B40" s="41" t="e">
        <f>MAX(_xll.SimulationPercentile(Inputs!B$9,1-$A40),0)</f>
        <v>#N/A</v>
      </c>
      <c r="C40" s="41" t="e">
        <f>MAX(_xll.SimulationPercentile(Inputs!C$9,1-$A40),0)</f>
        <v>#N/A</v>
      </c>
      <c r="D40" s="41" t="e">
        <f>MAX(_xll.SimulationPercentile(Inputs!D$9,1-$A40),0)</f>
        <v>#N/A</v>
      </c>
      <c r="E40" s="41" t="e">
        <f>MAX(_xll.SimulationPercentile(Inputs!E$9,1-$A40),0)</f>
        <v>#N/A</v>
      </c>
      <c r="F40" s="41" t="e">
        <f>MAX(_xll.SimulationPercentile(Inputs!F$9,1-$A40),0)</f>
        <v>#N/A</v>
      </c>
      <c r="G40" s="42" t="e">
        <f>MAX(_xll.SimulationPercentile(Inputs!G$9,1-$A40),0)</f>
        <v>#N/A</v>
      </c>
    </row>
    <row r="41" spans="1:7" ht="13.5" hidden="1" thickBot="1" x14ac:dyDescent="0.25">
      <c r="A41" s="51">
        <v>1</v>
      </c>
      <c r="B41" s="41" t="e">
        <f>MAX(_xll.SimulationPercentile(Inputs!B$9,1-$A41),0)</f>
        <v>#N/A</v>
      </c>
      <c r="C41" s="41" t="e">
        <f>MAX(_xll.SimulationPercentile(Inputs!C$9,1-$A41),0)</f>
        <v>#N/A</v>
      </c>
      <c r="D41" s="41" t="e">
        <f>MAX(_xll.SimulationPercentile(Inputs!D$9,1-$A41),0)</f>
        <v>#N/A</v>
      </c>
      <c r="E41" s="41" t="e">
        <f>MAX(_xll.SimulationPercentile(Inputs!E$9,1-$A41),0)</f>
        <v>#N/A</v>
      </c>
      <c r="F41" s="41" t="e">
        <f>MAX(_xll.SimulationPercentile(Inputs!F$9,1-$A41),0)</f>
        <v>#N/A</v>
      </c>
      <c r="G41" s="42" t="e">
        <f>MAX(_xll.SimulationPercentile(Inputs!G$9,1-$A41),0)</f>
        <v>#N/A</v>
      </c>
    </row>
    <row r="42" spans="1:7" ht="13.5" thickBot="1" x14ac:dyDescent="0.25"/>
    <row r="43" spans="1:7" ht="21" thickBot="1" x14ac:dyDescent="0.35">
      <c r="A43" s="83" t="s">
        <v>35</v>
      </c>
      <c r="B43" s="84"/>
      <c r="C43" s="84"/>
      <c r="D43" s="84"/>
      <c r="E43" s="84"/>
      <c r="F43" s="84"/>
      <c r="G43" s="85"/>
    </row>
    <row r="44" spans="1:7" x14ac:dyDescent="0.2">
      <c r="A44" s="49"/>
      <c r="B44" s="37" t="str">
        <f t="shared" ref="B44:G44" si="4">B$5</f>
        <v>Ultra-Agg</v>
      </c>
      <c r="C44" s="37" t="str">
        <f t="shared" si="4"/>
        <v>Aggressive</v>
      </c>
      <c r="D44" s="37" t="str">
        <f t="shared" si="4"/>
        <v>Moderate</v>
      </c>
      <c r="E44" s="37" t="str">
        <f t="shared" si="4"/>
        <v>Conservative</v>
      </c>
      <c r="F44" s="37" t="str">
        <f t="shared" si="4"/>
        <v>Ultra-Cons</v>
      </c>
      <c r="G44" s="38" t="str">
        <f t="shared" si="4"/>
        <v>Defensive</v>
      </c>
    </row>
    <row r="45" spans="1:7" x14ac:dyDescent="0.2">
      <c r="A45" s="43" t="s">
        <v>4</v>
      </c>
      <c r="B45" s="44">
        <f t="shared" ref="B45:G46" si="5">B6</f>
        <v>0.09</v>
      </c>
      <c r="C45" s="44">
        <f t="shared" si="5"/>
        <v>8.2000000000000003E-2</v>
      </c>
      <c r="D45" s="44">
        <f t="shared" si="5"/>
        <v>7.3999999999999996E-2</v>
      </c>
      <c r="E45" s="44">
        <f t="shared" si="5"/>
        <v>6.6000000000000003E-2</v>
      </c>
      <c r="F45" s="44">
        <f t="shared" si="5"/>
        <v>5.8000000000000003E-2</v>
      </c>
      <c r="G45" s="45">
        <f t="shared" si="5"/>
        <v>0.05</v>
      </c>
    </row>
    <row r="46" spans="1:7" ht="13.5" thickBot="1" x14ac:dyDescent="0.25">
      <c r="A46" s="46" t="s">
        <v>15</v>
      </c>
      <c r="B46" s="47">
        <f t="shared" si="5"/>
        <v>0.16</v>
      </c>
      <c r="C46" s="47">
        <f t="shared" si="5"/>
        <v>0.13</v>
      </c>
      <c r="D46" s="47">
        <f t="shared" si="5"/>
        <v>0.10199999999999999</v>
      </c>
      <c r="E46" s="47">
        <f t="shared" si="5"/>
        <v>7.5999999999999998E-2</v>
      </c>
      <c r="F46" s="47">
        <f t="shared" si="5"/>
        <v>5.6000000000000008E-2</v>
      </c>
      <c r="G46" s="48">
        <f t="shared" si="5"/>
        <v>0.05</v>
      </c>
    </row>
    <row r="47" spans="1:7" ht="13.5" thickBot="1" x14ac:dyDescent="0.25"/>
    <row r="48" spans="1:7" ht="21" thickBot="1" x14ac:dyDescent="0.35">
      <c r="A48" s="83" t="s">
        <v>39</v>
      </c>
      <c r="B48" s="84"/>
      <c r="C48" s="84"/>
      <c r="D48" s="84"/>
      <c r="E48" s="84"/>
      <c r="F48" s="84"/>
      <c r="G48" s="85"/>
    </row>
    <row r="49" spans="1:7" x14ac:dyDescent="0.2">
      <c r="A49" s="53" t="s">
        <v>17</v>
      </c>
      <c r="B49" s="90">
        <f>B1</f>
        <v>40094</v>
      </c>
      <c r="C49" s="91"/>
      <c r="D49" s="89" t="s">
        <v>40</v>
      </c>
      <c r="E49" s="89"/>
      <c r="F49" s="89"/>
      <c r="G49" s="56">
        <f>D3</f>
        <v>0.03</v>
      </c>
    </row>
    <row r="50" spans="1:7" x14ac:dyDescent="0.2">
      <c r="A50" s="54" t="s">
        <v>18</v>
      </c>
      <c r="B50" s="70" t="str">
        <f>B2</f>
        <v>Phred's Phund</v>
      </c>
      <c r="C50" s="71"/>
      <c r="D50" s="74" t="s">
        <v>42</v>
      </c>
      <c r="E50" s="74"/>
      <c r="F50" s="74"/>
      <c r="G50" s="12">
        <f>G2</f>
        <v>3</v>
      </c>
    </row>
    <row r="51" spans="1:7" x14ac:dyDescent="0.2">
      <c r="A51" s="54" t="s">
        <v>19</v>
      </c>
      <c r="B51" s="70" t="str">
        <f>B3</f>
        <v>David Hultstrom</v>
      </c>
      <c r="C51" s="71"/>
      <c r="D51" s="74" t="s">
        <v>41</v>
      </c>
      <c r="E51" s="74"/>
      <c r="F51" s="74"/>
      <c r="G51" s="57">
        <f>G1</f>
        <v>0.04</v>
      </c>
    </row>
    <row r="52" spans="1:7" ht="13.5" thickBot="1" x14ac:dyDescent="0.25">
      <c r="A52" s="55" t="s">
        <v>23</v>
      </c>
      <c r="B52" s="72">
        <f>D1</f>
        <v>3000000</v>
      </c>
      <c r="C52" s="73"/>
      <c r="D52" s="69" t="s">
        <v>21</v>
      </c>
      <c r="E52" s="69"/>
      <c r="F52" s="69"/>
      <c r="G52" s="58" t="str">
        <f>G3</f>
        <v>No</v>
      </c>
    </row>
    <row r="54" spans="1:7" x14ac:dyDescent="0.2">
      <c r="A54" s="67" t="s">
        <v>46</v>
      </c>
      <c r="B54" s="68">
        <v>40935</v>
      </c>
    </row>
  </sheetData>
  <mergeCells count="17">
    <mergeCell ref="E3:F3"/>
    <mergeCell ref="E2:F2"/>
    <mergeCell ref="E1:F1"/>
    <mergeCell ref="D51:F51"/>
    <mergeCell ref="A11:G12"/>
    <mergeCell ref="A13:G13"/>
    <mergeCell ref="A22:G22"/>
    <mergeCell ref="A31:G31"/>
    <mergeCell ref="A43:G43"/>
    <mergeCell ref="A48:G48"/>
    <mergeCell ref="D49:F49"/>
    <mergeCell ref="B49:C49"/>
    <mergeCell ref="D52:F52"/>
    <mergeCell ref="B50:C50"/>
    <mergeCell ref="B51:C51"/>
    <mergeCell ref="B52:C52"/>
    <mergeCell ref="D50:F50"/>
  </mergeCells>
  <phoneticPr fontId="2" type="noConversion"/>
  <conditionalFormatting sqref="B15:G20 B33:G41 B24:G29">
    <cfRule type="cellIs" dxfId="1" priority="1" stopIfTrue="1" operator="equal">
      <formula>MAX($B15:$G15)</formula>
    </cfRule>
    <cfRule type="cellIs" dxfId="0" priority="2" stopIfTrue="1" operator="equal">
      <formula>MIN($B15:$G15)</formula>
    </cfRule>
  </conditionalFormatting>
  <dataValidations count="2">
    <dataValidation type="list" allowBlank="1" showInputMessage="1" showErrorMessage="1" sqref="G2">
      <formula1>"1,2,3,4,5"</formula1>
    </dataValidation>
    <dataValidation type="list" allowBlank="1" showInputMessage="1" showErrorMessage="1" sqref="G3">
      <formula1>"Yes,No"</formula1>
    </dataValidation>
  </dataValidations>
  <printOptions horizontalCentered="1"/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6.85546875" style="11" bestFit="1" customWidth="1"/>
    <col min="2" max="55" width="14.7109375" style="11" customWidth="1"/>
    <col min="56" max="16384" width="9.140625" style="11"/>
  </cols>
  <sheetData>
    <row r="1" spans="1:55" x14ac:dyDescent="0.2">
      <c r="A1" s="11" t="s">
        <v>16</v>
      </c>
      <c r="B1" s="4" t="str">
        <f>Inputs!B5</f>
        <v>Ultra-Agg</v>
      </c>
      <c r="C1" s="5"/>
      <c r="D1" s="4"/>
      <c r="E1" s="5"/>
      <c r="F1" s="5"/>
      <c r="G1" s="5"/>
      <c r="H1" s="5"/>
      <c r="I1" s="5"/>
      <c r="J1" s="6"/>
      <c r="K1" s="4" t="str">
        <f>Inputs!C5</f>
        <v>Aggressive</v>
      </c>
      <c r="L1" s="5"/>
      <c r="M1" s="5"/>
      <c r="N1" s="5"/>
      <c r="O1" s="5"/>
      <c r="P1" s="5"/>
      <c r="Q1" s="5"/>
      <c r="R1" s="5"/>
      <c r="S1" s="6"/>
      <c r="T1" s="4" t="str">
        <f>Inputs!D5</f>
        <v>Moderate</v>
      </c>
      <c r="U1" s="5"/>
      <c r="V1" s="5"/>
      <c r="W1" s="5"/>
      <c r="X1" s="5"/>
      <c r="Y1" s="5"/>
      <c r="Z1" s="5"/>
      <c r="AA1" s="5"/>
      <c r="AB1" s="6"/>
      <c r="AC1" s="4" t="str">
        <f>Inputs!E5</f>
        <v>Conservative</v>
      </c>
      <c r="AD1" s="5"/>
      <c r="AE1" s="5"/>
      <c r="AF1" s="5"/>
      <c r="AG1" s="5"/>
      <c r="AH1" s="5"/>
      <c r="AI1" s="5"/>
      <c r="AJ1" s="5"/>
      <c r="AK1" s="6"/>
      <c r="AL1" s="4" t="str">
        <f>Inputs!F5</f>
        <v>Ultra-Cons</v>
      </c>
      <c r="AM1" s="5"/>
      <c r="AN1" s="5"/>
      <c r="AO1" s="5"/>
      <c r="AP1" s="5"/>
      <c r="AQ1" s="5"/>
      <c r="AR1" s="5"/>
      <c r="AS1" s="5"/>
      <c r="AT1" s="6"/>
      <c r="AU1" s="4" t="str">
        <f>Inputs!G5</f>
        <v>Defensive</v>
      </c>
      <c r="AV1" s="5"/>
      <c r="AW1" s="5"/>
      <c r="AX1" s="5"/>
      <c r="AY1" s="5"/>
      <c r="AZ1" s="5"/>
      <c r="BA1" s="5"/>
      <c r="BB1" s="5"/>
      <c r="BC1" s="6"/>
    </row>
    <row r="2" spans="1:55" s="8" customFormat="1" x14ac:dyDescent="0.2">
      <c r="A2" s="11" t="s">
        <v>0</v>
      </c>
      <c r="B2" s="16">
        <f>Inputs!B6</f>
        <v>0.09</v>
      </c>
      <c r="D2" s="23"/>
      <c r="J2" s="9"/>
      <c r="K2" s="16">
        <f>Inputs!C6</f>
        <v>8.2000000000000003E-2</v>
      </c>
      <c r="M2" s="18"/>
      <c r="S2" s="9"/>
      <c r="T2" s="16">
        <f>Inputs!D6</f>
        <v>7.3999999999999996E-2</v>
      </c>
      <c r="V2" s="18"/>
      <c r="AB2" s="9"/>
      <c r="AC2" s="16">
        <f>Inputs!E6</f>
        <v>6.6000000000000003E-2</v>
      </c>
      <c r="AE2" s="18"/>
      <c r="AK2" s="9"/>
      <c r="AL2" s="16">
        <f>Inputs!F6</f>
        <v>5.8000000000000003E-2</v>
      </c>
      <c r="AN2" s="18"/>
      <c r="AT2" s="9"/>
      <c r="AU2" s="16">
        <f>Inputs!G6</f>
        <v>0.05</v>
      </c>
      <c r="AW2" s="18"/>
      <c r="BC2" s="9"/>
    </row>
    <row r="3" spans="1:55" x14ac:dyDescent="0.2">
      <c r="A3" s="11" t="s">
        <v>1</v>
      </c>
      <c r="B3" s="16">
        <f>Inputs!B7</f>
        <v>0.16</v>
      </c>
      <c r="D3" s="10"/>
      <c r="J3" s="12"/>
      <c r="K3" s="16">
        <f>Inputs!C7</f>
        <v>0.13</v>
      </c>
      <c r="S3" s="12"/>
      <c r="T3" s="16">
        <f>Inputs!D7</f>
        <v>0.10199999999999999</v>
      </c>
      <c r="AB3" s="12"/>
      <c r="AC3" s="16">
        <f>Inputs!E7</f>
        <v>7.5999999999999998E-2</v>
      </c>
      <c r="AK3" s="12"/>
      <c r="AL3" s="16">
        <f>Inputs!F7</f>
        <v>5.6000000000000008E-2</v>
      </c>
      <c r="AT3" s="12"/>
      <c r="AU3" s="16">
        <f>Inputs!G7</f>
        <v>0.05</v>
      </c>
      <c r="BC3" s="12"/>
    </row>
    <row r="4" spans="1:55" x14ac:dyDescent="0.2">
      <c r="A4" s="8" t="s">
        <v>2</v>
      </c>
      <c r="B4" s="7" t="s">
        <v>4</v>
      </c>
      <c r="C4" s="8" t="s">
        <v>3</v>
      </c>
      <c r="D4" s="7" t="s">
        <v>29</v>
      </c>
      <c r="E4" s="8" t="s">
        <v>5</v>
      </c>
      <c r="F4" s="8" t="s">
        <v>6</v>
      </c>
      <c r="G4" s="8" t="s">
        <v>27</v>
      </c>
      <c r="H4" s="8" t="s">
        <v>7</v>
      </c>
      <c r="I4" s="8" t="s">
        <v>28</v>
      </c>
      <c r="J4" s="9" t="s">
        <v>8</v>
      </c>
      <c r="K4" s="7" t="s">
        <v>4</v>
      </c>
      <c r="L4" s="8" t="s">
        <v>3</v>
      </c>
      <c r="M4" s="8" t="s">
        <v>29</v>
      </c>
      <c r="N4" s="8" t="s">
        <v>5</v>
      </c>
      <c r="O4" s="8" t="s">
        <v>6</v>
      </c>
      <c r="P4" s="8" t="s">
        <v>27</v>
      </c>
      <c r="Q4" s="8" t="s">
        <v>7</v>
      </c>
      <c r="R4" s="8" t="s">
        <v>28</v>
      </c>
      <c r="S4" s="9" t="s">
        <v>8</v>
      </c>
      <c r="T4" s="7" t="s">
        <v>4</v>
      </c>
      <c r="U4" s="8" t="s">
        <v>3</v>
      </c>
      <c r="V4" s="8" t="s">
        <v>29</v>
      </c>
      <c r="W4" s="8" t="s">
        <v>5</v>
      </c>
      <c r="X4" s="8" t="s">
        <v>6</v>
      </c>
      <c r="Y4" s="8" t="s">
        <v>27</v>
      </c>
      <c r="Z4" s="8" t="s">
        <v>7</v>
      </c>
      <c r="AA4" s="8" t="s">
        <v>28</v>
      </c>
      <c r="AB4" s="9" t="s">
        <v>8</v>
      </c>
      <c r="AC4" s="7" t="s">
        <v>4</v>
      </c>
      <c r="AD4" s="8" t="s">
        <v>3</v>
      </c>
      <c r="AE4" s="8" t="s">
        <v>29</v>
      </c>
      <c r="AF4" s="8" t="s">
        <v>5</v>
      </c>
      <c r="AG4" s="8" t="s">
        <v>6</v>
      </c>
      <c r="AH4" s="8" t="s">
        <v>27</v>
      </c>
      <c r="AI4" s="8" t="s">
        <v>7</v>
      </c>
      <c r="AJ4" s="8" t="s">
        <v>28</v>
      </c>
      <c r="AK4" s="9" t="s">
        <v>8</v>
      </c>
      <c r="AL4" s="7" t="s">
        <v>4</v>
      </c>
      <c r="AM4" s="8" t="s">
        <v>3</v>
      </c>
      <c r="AN4" s="8" t="s">
        <v>29</v>
      </c>
      <c r="AO4" s="8" t="s">
        <v>5</v>
      </c>
      <c r="AP4" s="8" t="s">
        <v>6</v>
      </c>
      <c r="AQ4" s="8" t="s">
        <v>27</v>
      </c>
      <c r="AR4" s="8" t="s">
        <v>7</v>
      </c>
      <c r="AS4" s="8" t="s">
        <v>28</v>
      </c>
      <c r="AT4" s="9" t="s">
        <v>8</v>
      </c>
      <c r="AU4" s="7" t="s">
        <v>4</v>
      </c>
      <c r="AV4" s="8" t="s">
        <v>3</v>
      </c>
      <c r="AW4" s="8" t="s">
        <v>29</v>
      </c>
      <c r="AX4" s="8" t="s">
        <v>5</v>
      </c>
      <c r="AY4" s="8" t="s">
        <v>6</v>
      </c>
      <c r="AZ4" s="8" t="s">
        <v>27</v>
      </c>
      <c r="BA4" s="8" t="s">
        <v>7</v>
      </c>
      <c r="BB4" s="8" t="s">
        <v>28</v>
      </c>
      <c r="BC4" s="9" t="s">
        <v>8</v>
      </c>
    </row>
    <row r="5" spans="1:55" x14ac:dyDescent="0.2">
      <c r="A5" s="11">
        <v>1</v>
      </c>
      <c r="B5" s="17">
        <f>LN(_xll.LognormalValue(B$2,B$3))</f>
        <v>6.8743326173404229E-2</v>
      </c>
      <c r="C5" s="14">
        <f>Inputs!$D$1</f>
        <v>3000000</v>
      </c>
      <c r="D5" s="13">
        <f>IF(Inputs!$G$2=1,C5,IF(Inputs!$G$2=2,AVERAGE(C5:C5),IF(Inputs!$G$2=3,AVERAGE(C5:C5),IF(Inputs!$G$2=4,AVERAGE(C5:C5),IF(Inputs!$G$2=5,AVERAGE(C5:C5))))))</f>
        <v>3000000</v>
      </c>
      <c r="E5" s="14">
        <f>IF(D5=0,0,-Inputs!$G$1*D5)</f>
        <v>-120000</v>
      </c>
      <c r="F5" s="14">
        <f t="shared" ref="F5:F36" si="0">MAX(C5*(1+B5)+E5,0)</f>
        <v>3086229.9785202127</v>
      </c>
      <c r="G5" s="14">
        <f>F5/(1+Inputs!$D$3)^Detail!$A5</f>
        <v>2996339.7849710803</v>
      </c>
      <c r="H5" s="2" t="e">
        <f>_xll.SimulationMedian(F5)</f>
        <v>#N/A</v>
      </c>
      <c r="I5" s="14" t="e">
        <f>H5/(1+Inputs!$D$3)^Detail!$A5</f>
        <v>#N/A</v>
      </c>
      <c r="J5" s="15" t="e">
        <f>_xll.SimulationInterval(G5,$C$5,)</f>
        <v>#N/A</v>
      </c>
      <c r="K5" s="17">
        <f>LN(_xll.LognormalValue(K$2,K$3))</f>
        <v>0.33790001053297664</v>
      </c>
      <c r="L5" s="14">
        <f>Inputs!$D$1</f>
        <v>3000000</v>
      </c>
      <c r="M5" s="14">
        <f>IF(Inputs!$G$2=1,L5,IF(Inputs!$G$2=2,AVERAGE(L5:L5),IF(Inputs!$G$2=3,AVERAGE(L5:L5),IF(Inputs!$G$2=4,AVERAGE(L5:L5),IF(Inputs!$G$2=5,AVERAGE(L5:L5))))))</f>
        <v>3000000</v>
      </c>
      <c r="N5" s="14">
        <f>IF(M5=0,0,-Inputs!$G$1*M5)</f>
        <v>-120000</v>
      </c>
      <c r="O5" s="14">
        <f t="shared" ref="O5:O36" si="1">MAX(L5*(1+K5)+N5,0)</f>
        <v>3893700.0315989298</v>
      </c>
      <c r="P5" s="14">
        <f>O5/(1+Inputs!$D$3)^Detail!$A5</f>
        <v>3780291.292814495</v>
      </c>
      <c r="Q5" s="2" t="e">
        <f>_xll.SimulationMedian(O5)</f>
        <v>#N/A</v>
      </c>
      <c r="R5" s="14" t="e">
        <f>Q5/(1+Inputs!$D$3)^Detail!$A5</f>
        <v>#N/A</v>
      </c>
      <c r="S5" s="15" t="e">
        <f>_xll.SimulationInterval(P5,$C$5,)</f>
        <v>#N/A</v>
      </c>
      <c r="T5" s="17">
        <f>LN(_xll.LognormalValue(T$2,T$3))</f>
        <v>0.13370458648972466</v>
      </c>
      <c r="U5" s="14">
        <f>Inputs!$D$1</f>
        <v>3000000</v>
      </c>
      <c r="V5" s="14">
        <f>IF(Inputs!$G$2=1,U5,IF(Inputs!$G$2=2,AVERAGE(U5:U5),IF(Inputs!$G$2=3,AVERAGE(U5:U5),IF(Inputs!$G$2=4,AVERAGE(U5:U5),IF(Inputs!$G$2=5,AVERAGE(U5:U5))))))</f>
        <v>3000000</v>
      </c>
      <c r="W5" s="14">
        <f>IF(V5=0,0,-Inputs!$G$1*V5)</f>
        <v>-120000</v>
      </c>
      <c r="X5" s="14">
        <f t="shared" ref="X5:X36" si="2">MAX(U5*(1+T5)+W5,0)</f>
        <v>3281113.7594691738</v>
      </c>
      <c r="Y5" s="14">
        <f>X5/(1+Inputs!$D$3)^Detail!$A5</f>
        <v>3185547.3392904601</v>
      </c>
      <c r="Z5" s="2" t="e">
        <f>_xll.SimulationMedian(X5)</f>
        <v>#N/A</v>
      </c>
      <c r="AA5" s="14" t="e">
        <f>Z5/(1+Inputs!$D$3)^Detail!$A5</f>
        <v>#N/A</v>
      </c>
      <c r="AB5" s="15" t="e">
        <f>_xll.SimulationInterval(Y5,$C$5,)</f>
        <v>#N/A</v>
      </c>
      <c r="AC5" s="17">
        <f>LN(_xll.LognormalValue(AC$2,AC$3))</f>
        <v>0.12651790220075504</v>
      </c>
      <c r="AD5" s="14">
        <f>Inputs!$D$1</f>
        <v>3000000</v>
      </c>
      <c r="AE5" s="14">
        <f>IF(Inputs!$G$2=1,AD5,IF(Inputs!$G$2=2,AVERAGE(AD5:AD5),IF(Inputs!$G$2=3,AVERAGE(AD5:AD5),IF(Inputs!$G$2=4,AVERAGE(AD5:AD5),IF(Inputs!$G$2=5,AVERAGE(AD5:AD5))))))</f>
        <v>3000000</v>
      </c>
      <c r="AF5" s="14">
        <f>IF(AE5=0,0,-Inputs!$G$1*AE5)</f>
        <v>-120000</v>
      </c>
      <c r="AG5" s="14">
        <f t="shared" ref="AG5:AG36" si="3">MAX(AD5*(1+AC5)+AF5,0)</f>
        <v>3259553.7066022651</v>
      </c>
      <c r="AH5" s="14">
        <f>AG5/(1+Inputs!$D$3)^Detail!$A5</f>
        <v>3164615.2491284125</v>
      </c>
      <c r="AI5" s="2" t="e">
        <f>_xll.SimulationMedian(AG5)</f>
        <v>#N/A</v>
      </c>
      <c r="AJ5" s="14" t="e">
        <f>AI5/(1+Inputs!$D$3)^Detail!$A5</f>
        <v>#N/A</v>
      </c>
      <c r="AK5" s="15" t="e">
        <f>_xll.SimulationInterval(AH5,$C$5,)</f>
        <v>#N/A</v>
      </c>
      <c r="AL5" s="17">
        <f>LN(_xll.LognormalValue(AL$2,AL$3))</f>
        <v>-3.9447057111307589E-2</v>
      </c>
      <c r="AM5" s="14">
        <f>Inputs!$D$1</f>
        <v>3000000</v>
      </c>
      <c r="AN5" s="14">
        <f>IF(Inputs!$G$2=1,AM5,IF(Inputs!$G$2=2,AVERAGE(AM5:AM5),IF(Inputs!$G$2=3,AVERAGE(AM5:AM5),IF(Inputs!$G$2=4,AVERAGE(AM5:AM5),IF(Inputs!$G$2=5,AVERAGE(AM5:AM5))))))</f>
        <v>3000000</v>
      </c>
      <c r="AO5" s="14">
        <f>IF(AN5=0,0,-Inputs!$G$1*AN5)</f>
        <v>-120000</v>
      </c>
      <c r="AP5" s="14">
        <f t="shared" ref="AP5:AP36" si="4">MAX(AM5*(1+AL5)+AO5,0)</f>
        <v>2761658.8286660775</v>
      </c>
      <c r="AQ5" s="14">
        <f>AP5/(1+Inputs!$D$3)^Detail!$A5</f>
        <v>2681222.1637534732</v>
      </c>
      <c r="AR5" s="2" t="e">
        <f>_xll.SimulationMedian(AP5)</f>
        <v>#N/A</v>
      </c>
      <c r="AS5" s="14" t="e">
        <f>AR5/(1+Inputs!$D$3)^Detail!$A5</f>
        <v>#N/A</v>
      </c>
      <c r="AT5" s="15" t="e">
        <f>_xll.SimulationInterval(AQ5,$C$5,)</f>
        <v>#N/A</v>
      </c>
      <c r="AU5" s="17">
        <f>LN(_xll.LognormalValue(AU$2,AU$3))</f>
        <v>2.0829808933541229E-2</v>
      </c>
      <c r="AV5" s="14">
        <f>Inputs!$D$1</f>
        <v>3000000</v>
      </c>
      <c r="AW5" s="14">
        <f>IF(Inputs!$G$2=1,AV5,IF(Inputs!$G$2=2,AVERAGE(AV5:AV5),IF(Inputs!$G$2=3,AVERAGE(AV5:AV5),IF(Inputs!$G$2=4,AVERAGE(AV5:AV5),IF(Inputs!$G$2=5,AVERAGE(AV5:AV5))))))</f>
        <v>3000000</v>
      </c>
      <c r="AX5" s="14">
        <f>IF(AW5=0,0,-Inputs!$G$1*AW5)</f>
        <v>-120000</v>
      </c>
      <c r="AY5" s="14">
        <f t="shared" ref="AY5:AY36" si="5">MAX(AV5*(1+AU5)+AX5,0)</f>
        <v>2942489.4268006235</v>
      </c>
      <c r="AZ5" s="14">
        <f>AY5/(1+Inputs!$D$3)^Detail!$A5</f>
        <v>2856785.8512627413</v>
      </c>
      <c r="BA5" s="2" t="e">
        <f>_xll.SimulationMedian(AY5)</f>
        <v>#N/A</v>
      </c>
      <c r="BB5" s="14" t="e">
        <f>BA5/(1+Inputs!$D$3)^Detail!$A5</f>
        <v>#N/A</v>
      </c>
      <c r="BC5" s="15" t="e">
        <f>_xll.SimulationInterval(AZ5,$C$5,)</f>
        <v>#N/A</v>
      </c>
    </row>
    <row r="6" spans="1:55" x14ac:dyDescent="0.2">
      <c r="A6" s="11">
        <v>2</v>
      </c>
      <c r="B6" s="17">
        <f>LN(_xll.LognormalValue(B$2,B$3))</f>
        <v>0.16953441100692768</v>
      </c>
      <c r="C6" s="14">
        <f t="shared" ref="C6:C37" si="6">F5</f>
        <v>3086229.9785202127</v>
      </c>
      <c r="D6" s="13">
        <f>IF(Inputs!$G$2=1,C6,IF(Inputs!$G$2=2,AVERAGE(C5:C6),IF(Inputs!$G$2=3,AVERAGE(C5:C6),IF(Inputs!$G$2=4,AVERAGE(C5:C6),IF(Inputs!$G$2=5,AVERAGE(C5:C6))))))</f>
        <v>3043114.9892601063</v>
      </c>
      <c r="E6" s="14">
        <f>IF(Inputs!$G$3="Yes",-MIN(MAX(Inputs!$G$1*D6,-Detail!E5),D6),-Inputs!$G$1*D6)</f>
        <v>-121724.59957040426</v>
      </c>
      <c r="F6" s="14">
        <f t="shared" si="0"/>
        <v>3487727.5605901559</v>
      </c>
      <c r="G6" s="14">
        <f>F6/(1+Inputs!$D$3)^Detail!$A6</f>
        <v>3287517.7307853294</v>
      </c>
      <c r="H6" s="2" t="e">
        <f>_xll.SimulationMedian(F6)</f>
        <v>#N/A</v>
      </c>
      <c r="I6" s="14" t="e">
        <f>H6/(1+Inputs!$D$3)^Detail!$A6</f>
        <v>#N/A</v>
      </c>
      <c r="J6" s="15" t="e">
        <f>_xll.SimulationInterval(G6,$C$5,)</f>
        <v>#N/A</v>
      </c>
      <c r="K6" s="17">
        <f>LN(_xll.LognormalValue(K$2,K$3))</f>
        <v>0.17904164661502484</v>
      </c>
      <c r="L6" s="14">
        <f t="shared" ref="L6:L37" si="7">O5</f>
        <v>3893700.0315989298</v>
      </c>
      <c r="M6" s="14">
        <f>IF(Inputs!$G$2=1,L6,IF(Inputs!$G$2=2,AVERAGE(L5:L6),IF(Inputs!$G$2=3,AVERAGE(L5:L6),IF(Inputs!$G$2=4,AVERAGE(L5:L6),IF(Inputs!$G$2=5,AVERAGE(L5:L6))))))</f>
        <v>3446850.0157994647</v>
      </c>
      <c r="N6" s="14">
        <f>IF(Inputs!$G$3="Yes",-MIN(MAX(Inputs!$G$1*M6,-Detail!N5),M6),-Inputs!$G$1*M6)</f>
        <v>-137874.00063197859</v>
      </c>
      <c r="O6" s="14">
        <f t="shared" si="1"/>
        <v>4452960.4960493976</v>
      </c>
      <c r="P6" s="14">
        <f>O6/(1+Inputs!$D$3)^Detail!$A6</f>
        <v>4197342.3471103758</v>
      </c>
      <c r="Q6" s="2" t="e">
        <f>_xll.SimulationMedian(O6)</f>
        <v>#N/A</v>
      </c>
      <c r="R6" s="14" t="e">
        <f>Q6/(1+Inputs!$D$3)^Detail!$A6</f>
        <v>#N/A</v>
      </c>
      <c r="S6" s="15" t="e">
        <f>_xll.SimulationInterval(P6,$C$5,)</f>
        <v>#N/A</v>
      </c>
      <c r="T6" s="17">
        <f>LN(_xll.LognormalValue(T$2,T$3))</f>
        <v>-8.5419129012456102E-2</v>
      </c>
      <c r="U6" s="14">
        <f t="shared" ref="U6:U37" si="8">X5</f>
        <v>3281113.7594691738</v>
      </c>
      <c r="V6" s="14">
        <f>IF(Inputs!$G$2=1,U6,IF(Inputs!$G$2=2,AVERAGE(U5:U6),IF(Inputs!$G$2=3,AVERAGE(U5:U6),IF(Inputs!$G$2=4,AVERAGE(U5:U6),IF(Inputs!$G$2=5,AVERAGE(U5:U6))))))</f>
        <v>3140556.8797345869</v>
      </c>
      <c r="W6" s="14">
        <f>IF(Inputs!$G$3="Yes",-MIN(MAX(Inputs!$G$1*V6,-Detail!W5),V6),-Inputs!$G$1*V6)</f>
        <v>-125622.27518938348</v>
      </c>
      <c r="X6" s="14">
        <f t="shared" si="2"/>
        <v>2875221.6047551483</v>
      </c>
      <c r="Y6" s="14">
        <f>X6/(1+Inputs!$D$3)^Detail!$A6</f>
        <v>2710172.1224951912</v>
      </c>
      <c r="Z6" s="2" t="e">
        <f>_xll.SimulationMedian(X6)</f>
        <v>#N/A</v>
      </c>
      <c r="AA6" s="14" t="e">
        <f>Z6/(1+Inputs!$D$3)^Detail!$A6</f>
        <v>#N/A</v>
      </c>
      <c r="AB6" s="15" t="e">
        <f>_xll.SimulationInterval(Y6,$C$5,)</f>
        <v>#N/A</v>
      </c>
      <c r="AC6" s="17">
        <f>LN(_xll.LognormalValue(AC$2,AC$3))</f>
        <v>5.2840207807692018E-2</v>
      </c>
      <c r="AD6" s="14">
        <f t="shared" ref="AD6:AD37" si="9">AG5</f>
        <v>3259553.7066022651</v>
      </c>
      <c r="AE6" s="14">
        <f>IF(Inputs!$G$2=1,AD6,IF(Inputs!$G$2=2,AVERAGE(AD5:AD6),IF(Inputs!$G$2=3,AVERAGE(AD5:AD6),IF(Inputs!$G$2=4,AVERAGE(AD5:AD6),IF(Inputs!$G$2=5,AVERAGE(AD5:AD6))))))</f>
        <v>3129776.8533011326</v>
      </c>
      <c r="AF6" s="14">
        <f>IF(Inputs!$G$3="Yes",-MIN(MAX(Inputs!$G$1*AE6,-Detail!AF5),AE6),-Inputs!$G$1*AE6)</f>
        <v>-125191.07413204531</v>
      </c>
      <c r="AG6" s="14">
        <f t="shared" si="3"/>
        <v>3306598.127687416</v>
      </c>
      <c r="AH6" s="14">
        <f>AG6/(1+Inputs!$D$3)^Detail!$A6</f>
        <v>3116785.8683074899</v>
      </c>
      <c r="AI6" s="2" t="e">
        <f>_xll.SimulationMedian(AG6)</f>
        <v>#N/A</v>
      </c>
      <c r="AJ6" s="14" t="e">
        <f>AI6/(1+Inputs!$D$3)^Detail!$A6</f>
        <v>#N/A</v>
      </c>
      <c r="AK6" s="15" t="e">
        <f>_xll.SimulationInterval(AH6,$C$5,)</f>
        <v>#N/A</v>
      </c>
      <c r="AL6" s="17">
        <f>LN(_xll.LognormalValue(AL$2,AL$3))</f>
        <v>0.17862645272092353</v>
      </c>
      <c r="AM6" s="14">
        <f t="shared" ref="AM6:AM37" si="10">AP5</f>
        <v>2761658.8286660775</v>
      </c>
      <c r="AN6" s="14">
        <f>IF(Inputs!$G$2=1,AM6,IF(Inputs!$G$2=2,AVERAGE(AM5:AM6),IF(Inputs!$G$2=3,AVERAGE(AM5:AM6),IF(Inputs!$G$2=4,AVERAGE(AM5:AM6),IF(Inputs!$G$2=5,AVERAGE(AM5:AM6))))))</f>
        <v>2880829.414333039</v>
      </c>
      <c r="AO6" s="14">
        <f>IF(Inputs!$G$3="Yes",-MIN(MAX(Inputs!$G$1*AN6,-Detail!AO5),AN6),-Inputs!$G$1*AN6)</f>
        <v>-115233.17657332156</v>
      </c>
      <c r="AP6" s="14">
        <f t="shared" si="4"/>
        <v>3139730.972282798</v>
      </c>
      <c r="AQ6" s="14">
        <f>AP6/(1+Inputs!$D$3)^Detail!$A6</f>
        <v>2959497.5702543105</v>
      </c>
      <c r="AR6" s="2" t="e">
        <f>_xll.SimulationMedian(AP6)</f>
        <v>#N/A</v>
      </c>
      <c r="AS6" s="14" t="e">
        <f>AR6/(1+Inputs!$D$3)^Detail!$A6</f>
        <v>#N/A</v>
      </c>
      <c r="AT6" s="15" t="e">
        <f>_xll.SimulationInterval(AQ6,$C$5,)</f>
        <v>#N/A</v>
      </c>
      <c r="AU6" s="17">
        <f>LN(_xll.LognormalValue(AU$2,AU$3))</f>
        <v>3.786156586478337E-2</v>
      </c>
      <c r="AV6" s="14">
        <f t="shared" ref="AV6:AV37" si="11">AY5</f>
        <v>2942489.4268006235</v>
      </c>
      <c r="AW6" s="14">
        <f>IF(Inputs!$G$2=1,AV6,IF(Inputs!$G$2=2,AVERAGE(AV5:AV6),IF(Inputs!$G$2=3,AVERAGE(AV5:AV6),IF(Inputs!$G$2=4,AVERAGE(AV5:AV6),IF(Inputs!$G$2=5,AVERAGE(AV5:AV6))))))</f>
        <v>2971244.7134003118</v>
      </c>
      <c r="AX6" s="14">
        <f>IF(Inputs!$G$3="Yes",-MIN(MAX(Inputs!$G$1*AW6,-Detail!AX5),AW6),-Inputs!$G$1*AW6)</f>
        <v>-118849.78853601248</v>
      </c>
      <c r="AY6" s="14">
        <f t="shared" si="5"/>
        <v>2935046.8955038516</v>
      </c>
      <c r="AZ6" s="14">
        <f>AY6/(1+Inputs!$D$3)^Detail!$A6</f>
        <v>2766563.1968176565</v>
      </c>
      <c r="BA6" s="2" t="e">
        <f>_xll.SimulationMedian(AY6)</f>
        <v>#N/A</v>
      </c>
      <c r="BB6" s="14" t="e">
        <f>BA6/(1+Inputs!$D$3)^Detail!$A6</f>
        <v>#N/A</v>
      </c>
      <c r="BC6" s="15" t="e">
        <f>_xll.SimulationInterval(AZ6,$C$5,)</f>
        <v>#N/A</v>
      </c>
    </row>
    <row r="7" spans="1:55" x14ac:dyDescent="0.2">
      <c r="A7" s="11">
        <v>3</v>
      </c>
      <c r="B7" s="17">
        <f>LN(_xll.LognormalValue(B$2,B$3))</f>
        <v>4.4662220096779635E-2</v>
      </c>
      <c r="C7" s="14">
        <f t="shared" si="6"/>
        <v>3487727.5605901559</v>
      </c>
      <c r="D7" s="13">
        <f>IF(Inputs!$G$2=1,C7,IF(Inputs!$G$2=2,AVERAGE(C6:C7),IF(Inputs!$G$2=3,AVERAGE(C5:C7),IF(Inputs!$G$2=4,AVERAGE(C5:C7),IF(Inputs!$G$2=5,AVERAGE(C5:C7))))))</f>
        <v>3191319.1797034559</v>
      </c>
      <c r="E7" s="14">
        <f>IF(Inputs!$G$3="Yes",-MIN(MAX(Inputs!$G$1*D7,-Detail!E6),D7),-Inputs!$G$1*D7)</f>
        <v>-127652.76718813824</v>
      </c>
      <c r="F7" s="14">
        <f t="shared" si="0"/>
        <v>3515844.4493506998</v>
      </c>
      <c r="G7" s="14">
        <f>F7/(1+Inputs!$D$3)^Detail!$A7</f>
        <v>3217495.7234063949</v>
      </c>
      <c r="H7" s="2" t="e">
        <f>_xll.SimulationMedian(F7)</f>
        <v>#N/A</v>
      </c>
      <c r="I7" s="14" t="e">
        <f>H7/(1+Inputs!$D$3)^Detail!$A7</f>
        <v>#N/A</v>
      </c>
      <c r="J7" s="15" t="e">
        <f>_xll.SimulationInterval(G7,$C$5,)</f>
        <v>#N/A</v>
      </c>
      <c r="K7" s="17">
        <f>LN(_xll.LognormalValue(K$2,K$3))</f>
        <v>9.7198846906218675E-2</v>
      </c>
      <c r="L7" s="14">
        <f t="shared" si="7"/>
        <v>4452960.4960493976</v>
      </c>
      <c r="M7" s="14">
        <f>IF(Inputs!$G$2=1,L7,IF(Inputs!$G$2=2,AVERAGE(L6:L7),IF(Inputs!$G$2=3,AVERAGE(L5:L7),IF(Inputs!$G$2=4,AVERAGE(L5:L7),IF(Inputs!$G$2=5,AVERAGE(L5:L7))))))</f>
        <v>3782220.1758827753</v>
      </c>
      <c r="N7" s="14">
        <f>IF(Inputs!$G$3="Yes",-MIN(MAX(Inputs!$G$1*M7,-Detail!N6),M7),-Inputs!$G$1*M7)</f>
        <v>-151288.80703531101</v>
      </c>
      <c r="O7" s="14">
        <f t="shared" si="1"/>
        <v>4734494.3145490307</v>
      </c>
      <c r="P7" s="14">
        <f>O7/(1+Inputs!$D$3)^Detail!$A7</f>
        <v>4332732.9832144994</v>
      </c>
      <c r="Q7" s="2" t="e">
        <f>_xll.SimulationMedian(O7)</f>
        <v>#N/A</v>
      </c>
      <c r="R7" s="14" t="e">
        <f>Q7/(1+Inputs!$D$3)^Detail!$A7</f>
        <v>#N/A</v>
      </c>
      <c r="S7" s="15" t="e">
        <f>_xll.SimulationInterval(P7,$C$5,)</f>
        <v>#N/A</v>
      </c>
      <c r="T7" s="17">
        <f>LN(_xll.LognormalValue(T$2,T$3))</f>
        <v>0.18492852212565794</v>
      </c>
      <c r="U7" s="14">
        <f t="shared" si="8"/>
        <v>2875221.6047551483</v>
      </c>
      <c r="V7" s="14">
        <f>IF(Inputs!$G$2=1,U7,IF(Inputs!$G$2=2,AVERAGE(U6:U7),IF(Inputs!$G$2=3,AVERAGE(U5:U7),IF(Inputs!$G$2=4,AVERAGE(U5:U7),IF(Inputs!$G$2=5,AVERAGE(U5:U7))))))</f>
        <v>3052111.7880747742</v>
      </c>
      <c r="W7" s="14">
        <f>IF(Inputs!$G$3="Yes",-MIN(MAX(Inputs!$G$1*V7,-Detail!W6),V7),-Inputs!$G$1*V7)</f>
        <v>-122084.47152299096</v>
      </c>
      <c r="X7" s="14">
        <f t="shared" si="2"/>
        <v>3284847.6153832898</v>
      </c>
      <c r="Y7" s="14">
        <f>X7/(1+Inputs!$D$3)^Detail!$A7</f>
        <v>3006100.8974641329</v>
      </c>
      <c r="Z7" s="2" t="e">
        <f>_xll.SimulationMedian(X7)</f>
        <v>#N/A</v>
      </c>
      <c r="AA7" s="14" t="e">
        <f>Z7/(1+Inputs!$D$3)^Detail!$A7</f>
        <v>#N/A</v>
      </c>
      <c r="AB7" s="15" t="e">
        <f>_xll.SimulationInterval(Y7,$C$5,)</f>
        <v>#N/A</v>
      </c>
      <c r="AC7" s="17">
        <f>LN(_xll.LognormalValue(AC$2,AC$3))</f>
        <v>8.1976834005325933E-2</v>
      </c>
      <c r="AD7" s="14">
        <f t="shared" si="9"/>
        <v>3306598.127687416</v>
      </c>
      <c r="AE7" s="14">
        <f>IF(Inputs!$G$2=1,AD7,IF(Inputs!$G$2=2,AVERAGE(AD6:AD7),IF(Inputs!$G$2=3,AVERAGE(AD5:AD7),IF(Inputs!$G$2=4,AVERAGE(AD5:AD7),IF(Inputs!$G$2=5,AVERAGE(AD5:AD7))))))</f>
        <v>3188717.2780965604</v>
      </c>
      <c r="AF7" s="14">
        <f>IF(Inputs!$G$3="Yes",-MIN(MAX(Inputs!$G$1*AE7,-Detail!AF6),AE7),-Inputs!$G$1*AE7)</f>
        <v>-127548.69112386242</v>
      </c>
      <c r="AG7" s="14">
        <f t="shared" si="3"/>
        <v>3450113.8823993066</v>
      </c>
      <c r="AH7" s="14">
        <f>AG7/(1+Inputs!$D$3)^Detail!$A7</f>
        <v>3157342.9432962732</v>
      </c>
      <c r="AI7" s="2" t="e">
        <f>_xll.SimulationMedian(AG7)</f>
        <v>#N/A</v>
      </c>
      <c r="AJ7" s="14" t="e">
        <f>AI7/(1+Inputs!$D$3)^Detail!$A7</f>
        <v>#N/A</v>
      </c>
      <c r="AK7" s="15" t="e">
        <f>_xll.SimulationInterval(AH7,$C$5,)</f>
        <v>#N/A</v>
      </c>
      <c r="AL7" s="17">
        <f>LN(_xll.LognormalValue(AL$2,AL$3))</f>
        <v>0.11889723417070805</v>
      </c>
      <c r="AM7" s="14">
        <f t="shared" si="10"/>
        <v>3139730.972282798</v>
      </c>
      <c r="AN7" s="14">
        <f>IF(Inputs!$G$2=1,AM7,IF(Inputs!$G$2=2,AVERAGE(AM6:AM7),IF(Inputs!$G$2=3,AVERAGE(AM5:AM7),IF(Inputs!$G$2=4,AVERAGE(AM5:AM7),IF(Inputs!$G$2=5,AVERAGE(AM5:AM7))))))</f>
        <v>2967129.9336496256</v>
      </c>
      <c r="AO7" s="14">
        <f>IF(Inputs!$G$3="Yes",-MIN(MAX(Inputs!$G$1*AN7,-Detail!AO6),AN7),-Inputs!$G$1*AN7)</f>
        <v>-118685.19734598503</v>
      </c>
      <c r="AP7" s="14">
        <f t="shared" si="4"/>
        <v>3394351.1035813452</v>
      </c>
      <c r="AQ7" s="14">
        <f>AP7/(1+Inputs!$D$3)^Detail!$A7</f>
        <v>3106312.1013586605</v>
      </c>
      <c r="AR7" s="2" t="e">
        <f>_xll.SimulationMedian(AP7)</f>
        <v>#N/A</v>
      </c>
      <c r="AS7" s="14" t="e">
        <f>AR7/(1+Inputs!$D$3)^Detail!$A7</f>
        <v>#N/A</v>
      </c>
      <c r="AT7" s="15" t="e">
        <f>_xll.SimulationInterval(AQ7,$C$5,)</f>
        <v>#N/A</v>
      </c>
      <c r="AU7" s="17">
        <f>LN(_xll.LognormalValue(AU$2,AU$3))</f>
        <v>2.5456061253479201E-2</v>
      </c>
      <c r="AV7" s="14">
        <f t="shared" si="11"/>
        <v>2935046.8955038516</v>
      </c>
      <c r="AW7" s="14">
        <f>IF(Inputs!$G$2=1,AV7,IF(Inputs!$G$2=2,AVERAGE(AV6:AV7),IF(Inputs!$G$2=3,AVERAGE(AV5:AV7),IF(Inputs!$G$2=4,AVERAGE(AV5:AV7),IF(Inputs!$G$2=5,AVERAGE(AV5:AV7))))))</f>
        <v>2959178.774101492</v>
      </c>
      <c r="AX7" s="14">
        <f>IF(Inputs!$G$3="Yes",-MIN(MAX(Inputs!$G$1*AW7,-Detail!AX6),AW7),-Inputs!$G$1*AW7)</f>
        <v>-118367.15096405968</v>
      </c>
      <c r="AY7" s="14">
        <f t="shared" si="5"/>
        <v>2891394.4780935715</v>
      </c>
      <c r="AZ7" s="14">
        <f>AY7/(1+Inputs!$D$3)^Detail!$A7</f>
        <v>2646035.5405271137</v>
      </c>
      <c r="BA7" s="2" t="e">
        <f>_xll.SimulationMedian(AY7)</f>
        <v>#N/A</v>
      </c>
      <c r="BB7" s="14" t="e">
        <f>BA7/(1+Inputs!$D$3)^Detail!$A7</f>
        <v>#N/A</v>
      </c>
      <c r="BC7" s="15" t="e">
        <f>_xll.SimulationInterval(AZ7,$C$5,)</f>
        <v>#N/A</v>
      </c>
    </row>
    <row r="8" spans="1:55" x14ac:dyDescent="0.2">
      <c r="A8" s="11">
        <v>4</v>
      </c>
      <c r="B8" s="17">
        <f>LN(_xll.LognormalValue(B$2,B$3))</f>
        <v>3.5889148648036683E-2</v>
      </c>
      <c r="C8" s="14">
        <f t="shared" si="6"/>
        <v>3515844.4493506998</v>
      </c>
      <c r="D8" s="13">
        <f>IF(Inputs!$G$2=1,C8,IF(Inputs!$G$2=2,AVERAGE(C7:C8),IF(Inputs!$G$2=3,AVERAGE(C6:C8),IF(Inputs!$G$2=4,AVERAGE(C5:C8),IF(Inputs!$G$2=5,AVERAGE(C5:C8))))))</f>
        <v>3363267.3294870225</v>
      </c>
      <c r="E8" s="14">
        <f>IF(Inputs!$G$3="Yes",-MIN(MAX(Inputs!$G$1*D8,-Detail!E7),C8*(1+B8)),-Inputs!$G$1*D8)</f>
        <v>-134530.69317948091</v>
      </c>
      <c r="F8" s="14">
        <f t="shared" si="0"/>
        <v>3507494.4202373405</v>
      </c>
      <c r="G8" s="14">
        <f>F8/(1+Inputs!$D$3)^Detail!$A8</f>
        <v>3116363.3630174259</v>
      </c>
      <c r="H8" s="2" t="e">
        <f>_xll.SimulationMedian(F8)</f>
        <v>#N/A</v>
      </c>
      <c r="I8" s="14" t="e">
        <f>H8/(1+Inputs!$D$3)^Detail!$A8</f>
        <v>#N/A</v>
      </c>
      <c r="J8" s="15" t="e">
        <f>_xll.SimulationInterval(G8,$C$5,)</f>
        <v>#N/A</v>
      </c>
      <c r="K8" s="17">
        <f>LN(_xll.LognormalValue(K$2,K$3))</f>
        <v>-1.9358842784227347E-2</v>
      </c>
      <c r="L8" s="14">
        <f t="shared" si="7"/>
        <v>4734494.3145490307</v>
      </c>
      <c r="M8" s="14">
        <f>IF(Inputs!$G$2=1,L8,IF(Inputs!$G$2=2,AVERAGE(L7:L8),IF(Inputs!$G$2=3,AVERAGE(L6:L8),IF(Inputs!$G$2=4,AVERAGE(L5:L8),IF(Inputs!$G$2=5,AVERAGE(L5:L8))))))</f>
        <v>4360384.9473991198</v>
      </c>
      <c r="N8" s="14">
        <f>IF(Inputs!$G$3="Yes",-MIN(MAX(Inputs!$G$1*M8,-Detail!N7),L8*(1+K8)),-Inputs!$G$1*M8)</f>
        <v>-174415.39789596479</v>
      </c>
      <c r="O8" s="14">
        <f t="shared" si="1"/>
        <v>4468424.5855548931</v>
      </c>
      <c r="P8" s="14">
        <f>O8/(1+Inputs!$D$3)^Detail!$A8</f>
        <v>3970137.3688535532</v>
      </c>
      <c r="Q8" s="2" t="e">
        <f>_xll.SimulationMedian(O8)</f>
        <v>#N/A</v>
      </c>
      <c r="R8" s="14" t="e">
        <f>Q8/(1+Inputs!$D$3)^Detail!$A8</f>
        <v>#N/A</v>
      </c>
      <c r="S8" s="15" t="e">
        <f>_xll.SimulationInterval(P8,$C$5,)</f>
        <v>#N/A</v>
      </c>
      <c r="T8" s="17">
        <f>LN(_xll.LognormalValue(T$2,T$3))</f>
        <v>6.7907162710102248E-2</v>
      </c>
      <c r="U8" s="14">
        <f t="shared" si="8"/>
        <v>3284847.6153832898</v>
      </c>
      <c r="V8" s="14">
        <f>IF(Inputs!$G$2=1,U8,IF(Inputs!$G$2=2,AVERAGE(U7:U8),IF(Inputs!$G$2=3,AVERAGE(U6:U8),IF(Inputs!$G$2=4,AVERAGE(U5:U8),IF(Inputs!$G$2=5,AVERAGE(U5:U8))))))</f>
        <v>3147060.9932025373</v>
      </c>
      <c r="W8" s="14">
        <f>IF(Inputs!$G$3="Yes",-MIN(MAX(Inputs!$G$1*V8,-Detail!W7),U8*(1+T8)),-Inputs!$G$1*V8)</f>
        <v>-125882.4397281015</v>
      </c>
      <c r="X8" s="14">
        <f t="shared" si="2"/>
        <v>3382029.8571509123</v>
      </c>
      <c r="Y8" s="14">
        <f>X8/(1+Inputs!$D$3)^Detail!$A8</f>
        <v>3004889.7237427332</v>
      </c>
      <c r="Z8" s="2" t="e">
        <f>_xll.SimulationMedian(X8)</f>
        <v>#N/A</v>
      </c>
      <c r="AA8" s="14" t="e">
        <f>Z8/(1+Inputs!$D$3)^Detail!$A8</f>
        <v>#N/A</v>
      </c>
      <c r="AB8" s="15" t="e">
        <f>_xll.SimulationInterval(Y8,$C$5,)</f>
        <v>#N/A</v>
      </c>
      <c r="AC8" s="17">
        <f>LN(_xll.LognormalValue(AC$2,AC$3))</f>
        <v>-4.2092623298901552E-2</v>
      </c>
      <c r="AD8" s="14">
        <f t="shared" si="9"/>
        <v>3450113.8823993066</v>
      </c>
      <c r="AE8" s="14">
        <f>IF(Inputs!$G$2=1,AD8,IF(Inputs!$G$2=2,AVERAGE(AD7:AD8),IF(Inputs!$G$2=3,AVERAGE(AD6:AD8),IF(Inputs!$G$2=4,AVERAGE(AD5:AD8),IF(Inputs!$G$2=5,AVERAGE(AD5:AD8))))))</f>
        <v>3338755.238896329</v>
      </c>
      <c r="AF8" s="14">
        <f>IF(Inputs!$G$3="Yes",-MIN(MAX(Inputs!$G$1*AE8,-Detail!AF7),AD8*(1+AC8)),-Inputs!$G$1*AE8)</f>
        <v>-133550.20955585316</v>
      </c>
      <c r="AG8" s="14">
        <f t="shared" si="3"/>
        <v>3171339.3288533087</v>
      </c>
      <c r="AH8" s="14">
        <f>AG8/(1+Inputs!$D$3)^Detail!$A8</f>
        <v>2817693.9182317988</v>
      </c>
      <c r="AI8" s="2" t="e">
        <f>_xll.SimulationMedian(AG8)</f>
        <v>#N/A</v>
      </c>
      <c r="AJ8" s="14" t="e">
        <f>AI8/(1+Inputs!$D$3)^Detail!$A8</f>
        <v>#N/A</v>
      </c>
      <c r="AK8" s="15" t="e">
        <f>_xll.SimulationInterval(AH8,$C$5,)</f>
        <v>#N/A</v>
      </c>
      <c r="AL8" s="17">
        <f>LN(_xll.LognormalValue(AL$2,AL$3))</f>
        <v>6.213608083908545E-2</v>
      </c>
      <c r="AM8" s="14">
        <f t="shared" si="10"/>
        <v>3394351.1035813452</v>
      </c>
      <c r="AN8" s="14">
        <f>IF(Inputs!$G$2=1,AM8,IF(Inputs!$G$2=2,AVERAGE(AM7:AM8),IF(Inputs!$G$2=3,AVERAGE(AM6:AM8),IF(Inputs!$G$2=4,AVERAGE(AM5:AM8),IF(Inputs!$G$2=5,AVERAGE(AM5:AM8))))))</f>
        <v>3098580.3015100732</v>
      </c>
      <c r="AO8" s="14">
        <f>IF(Inputs!$G$3="Yes",-MIN(MAX(Inputs!$G$1*AN8,-Detail!AO7),AM8*(1+AL8)),-Inputs!$G$1*AN8)</f>
        <v>-123943.21206040293</v>
      </c>
      <c r="AP8" s="14">
        <f t="shared" si="4"/>
        <v>3481319.5660893111</v>
      </c>
      <c r="AQ8" s="14">
        <f>AP8/(1+Inputs!$D$3)^Detail!$A8</f>
        <v>3093107.3441258194</v>
      </c>
      <c r="AR8" s="2" t="e">
        <f>_xll.SimulationMedian(AP8)</f>
        <v>#N/A</v>
      </c>
      <c r="AS8" s="14" t="e">
        <f>AR8/(1+Inputs!$D$3)^Detail!$A8</f>
        <v>#N/A</v>
      </c>
      <c r="AT8" s="15" t="e">
        <f>_xll.SimulationInterval(AQ8,$C$5,)</f>
        <v>#N/A</v>
      </c>
      <c r="AU8" s="17">
        <f>LN(_xll.LognormalValue(AU$2,AU$3))</f>
        <v>8.6020918886433442E-2</v>
      </c>
      <c r="AV8" s="14">
        <f t="shared" si="11"/>
        <v>2891394.4780935715</v>
      </c>
      <c r="AW8" s="14">
        <f>IF(Inputs!$G$2=1,AV8,IF(Inputs!$G$2=2,AVERAGE(AV7:AV8),IF(Inputs!$G$2=3,AVERAGE(AV6:AV8),IF(Inputs!$G$2=4,AVERAGE(AV5:AV8),IF(Inputs!$G$2=5,AVERAGE(AV5:AV8))))))</f>
        <v>2922976.9334660154</v>
      </c>
      <c r="AX8" s="14">
        <f>IF(Inputs!$G$3="Yes",-MIN(MAX(Inputs!$G$1*AW8,-Detail!AX7),AV8*(1+AU8)),-Inputs!$G$1*AW8)</f>
        <v>-116919.07733864062</v>
      </c>
      <c r="AY8" s="14">
        <f t="shared" si="5"/>
        <v>3023195.8106236993</v>
      </c>
      <c r="AZ8" s="14">
        <f>AY8/(1+Inputs!$D$3)^Detail!$A8</f>
        <v>2686070.3210521289</v>
      </c>
      <c r="BA8" s="2" t="e">
        <f>_xll.SimulationMedian(AY8)</f>
        <v>#N/A</v>
      </c>
      <c r="BB8" s="14" t="e">
        <f>BA8/(1+Inputs!$D$3)^Detail!$A8</f>
        <v>#N/A</v>
      </c>
      <c r="BC8" s="15" t="e">
        <f>_xll.SimulationInterval(AZ8,$C$5,)</f>
        <v>#N/A</v>
      </c>
    </row>
    <row r="9" spans="1:55" x14ac:dyDescent="0.2">
      <c r="A9" s="11">
        <v>5</v>
      </c>
      <c r="B9" s="17">
        <f>LN(_xll.LognormalValue(B$2,B$3))</f>
        <v>0.37840392977261933</v>
      </c>
      <c r="C9" s="14">
        <f t="shared" si="6"/>
        <v>3507494.4202373405</v>
      </c>
      <c r="D9" s="13">
        <f>IF(Inputs!$G$2=1,C9,IF(Inputs!$G$2=2,AVERAGE(C8:C9),IF(Inputs!$G$2=3,AVERAGE(C7:C9),IF(Inputs!$G$2=4,AVERAGE(C6:C9),IF(Inputs!$G$2=5,AVERAGE(C5:C9))))))</f>
        <v>3503688.8100593984</v>
      </c>
      <c r="E9" s="14">
        <f>IF(Inputs!$G$3="Yes",-MIN(MAX(Inputs!$G$1*D9,-Detail!E8),C9*(1+B9)),-Inputs!$G$1*D9)</f>
        <v>-140147.55240237594</v>
      </c>
      <c r="F9" s="14">
        <f t="shared" si="0"/>
        <v>4694596.5401083091</v>
      </c>
      <c r="G9" s="14">
        <f>F9/(1+Inputs!$D$3)^Detail!$A9</f>
        <v>4049600.2146369312</v>
      </c>
      <c r="H9" s="2" t="e">
        <f>_xll.SimulationMedian(F9)</f>
        <v>#N/A</v>
      </c>
      <c r="I9" s="14" t="e">
        <f>H9/(1+Inputs!$D$3)^Detail!$A9</f>
        <v>#N/A</v>
      </c>
      <c r="J9" s="15" t="e">
        <f>_xll.SimulationInterval(G9,$C$5,)</f>
        <v>#N/A</v>
      </c>
      <c r="K9" s="17">
        <f>LN(_xll.LognormalValue(K$2,K$3))</f>
        <v>9.077379047433444E-2</v>
      </c>
      <c r="L9" s="14">
        <f t="shared" si="7"/>
        <v>4468424.5855548931</v>
      </c>
      <c r="M9" s="14">
        <f>IF(Inputs!$G$2=1,L9,IF(Inputs!$G$2=2,AVERAGE(L8:L9),IF(Inputs!$G$2=3,AVERAGE(L7:L9),IF(Inputs!$G$2=4,AVERAGE(L6:L9),IF(Inputs!$G$2=5,AVERAGE(L5:L9))))))</f>
        <v>4551959.7987177745</v>
      </c>
      <c r="N9" s="14">
        <f>IF(Inputs!$G$3="Yes",-MIN(MAX(Inputs!$G$1*M9,-Detail!N8),L9*(1+K9)),-Inputs!$G$1*M9)</f>
        <v>-182078.39194871098</v>
      </c>
      <c r="O9" s="14">
        <f t="shared" si="1"/>
        <v>4691962.0306857061</v>
      </c>
      <c r="P9" s="14">
        <f>O9/(1+Inputs!$D$3)^Detail!$A9</f>
        <v>4047327.6636664509</v>
      </c>
      <c r="Q9" s="2" t="e">
        <f>_xll.SimulationMedian(O9)</f>
        <v>#N/A</v>
      </c>
      <c r="R9" s="14" t="e">
        <f>Q9/(1+Inputs!$D$3)^Detail!$A9</f>
        <v>#N/A</v>
      </c>
      <c r="S9" s="15" t="e">
        <f>_xll.SimulationInterval(P9,$C$5,)</f>
        <v>#N/A</v>
      </c>
      <c r="T9" s="17">
        <f>LN(_xll.LognormalValue(T$2,T$3))</f>
        <v>-7.1551605392244332E-3</v>
      </c>
      <c r="U9" s="14">
        <f t="shared" si="8"/>
        <v>3382029.8571509123</v>
      </c>
      <c r="V9" s="14">
        <f>IF(Inputs!$G$2=1,U9,IF(Inputs!$G$2=2,AVERAGE(U8:U9),IF(Inputs!$G$2=3,AVERAGE(U7:U9),IF(Inputs!$G$2=4,AVERAGE(U6:U9),IF(Inputs!$G$2=5,AVERAGE(U5:U9))))))</f>
        <v>3180699.6924297833</v>
      </c>
      <c r="W9" s="14">
        <f>IF(Inputs!$G$3="Yes",-MIN(MAX(Inputs!$G$1*V9,-Detail!W8),U9*(1+T9)),-Inputs!$G$1*V9)</f>
        <v>-127227.98769719133</v>
      </c>
      <c r="X9" s="14">
        <f t="shared" si="2"/>
        <v>3230602.9028773559</v>
      </c>
      <c r="Y9" s="14">
        <f>X9/(1+Inputs!$D$3)^Detail!$A9</f>
        <v>2786746.4428789876</v>
      </c>
      <c r="Z9" s="2" t="e">
        <f>_xll.SimulationMedian(X9)</f>
        <v>#N/A</v>
      </c>
      <c r="AA9" s="14" t="e">
        <f>Z9/(1+Inputs!$D$3)^Detail!$A9</f>
        <v>#N/A</v>
      </c>
      <c r="AB9" s="15" t="e">
        <f>_xll.SimulationInterval(Y9,$C$5,)</f>
        <v>#N/A</v>
      </c>
      <c r="AC9" s="17">
        <f>LN(_xll.LognormalValue(AC$2,AC$3))</f>
        <v>4.9374554319265296E-2</v>
      </c>
      <c r="AD9" s="14">
        <f t="shared" si="9"/>
        <v>3171339.3288533087</v>
      </c>
      <c r="AE9" s="14">
        <f>IF(Inputs!$G$2=1,AD9,IF(Inputs!$G$2=2,AVERAGE(AD8:AD9),IF(Inputs!$G$2=3,AVERAGE(AD7:AD9),IF(Inputs!$G$2=4,AVERAGE(AD6:AD9),IF(Inputs!$G$2=5,AVERAGE(AD5:AD9))))))</f>
        <v>3309350.4463133439</v>
      </c>
      <c r="AF9" s="14">
        <f>IF(Inputs!$G$3="Yes",-MIN(MAX(Inputs!$G$1*AE9,-Detail!AF8),AD9*(1+AC9)),-Inputs!$G$1*AE9)</f>
        <v>-132374.01785253375</v>
      </c>
      <c r="AG9" s="14">
        <f t="shared" si="3"/>
        <v>3195548.7769580656</v>
      </c>
      <c r="AH9" s="14">
        <f>AG9/(1+Inputs!$D$3)^Detail!$A9</f>
        <v>2756508.4459320991</v>
      </c>
      <c r="AI9" s="2" t="e">
        <f>_xll.SimulationMedian(AG9)</f>
        <v>#N/A</v>
      </c>
      <c r="AJ9" s="14" t="e">
        <f>AI9/(1+Inputs!$D$3)^Detail!$A9</f>
        <v>#N/A</v>
      </c>
      <c r="AK9" s="15" t="e">
        <f>_xll.SimulationInterval(AH9,$C$5,)</f>
        <v>#N/A</v>
      </c>
      <c r="AL9" s="17">
        <f>LN(_xll.LognormalValue(AL$2,AL$3))</f>
        <v>0.11184738641232879</v>
      </c>
      <c r="AM9" s="14">
        <f t="shared" si="10"/>
        <v>3481319.5660893111</v>
      </c>
      <c r="AN9" s="14">
        <f>IF(Inputs!$G$2=1,AM9,IF(Inputs!$G$2=2,AVERAGE(AM8:AM9),IF(Inputs!$G$2=3,AVERAGE(AM7:AM9),IF(Inputs!$G$2=4,AVERAGE(AM6:AM9),IF(Inputs!$G$2=5,AVERAGE(AM5:AM9))))))</f>
        <v>3338467.2139844852</v>
      </c>
      <c r="AO9" s="14">
        <f>IF(Inputs!$G$3="Yes",-MIN(MAX(Inputs!$G$1*AN9,-Detail!AO8),AM9*(1+AL9)),-Inputs!$G$1*AN9)</f>
        <v>-133538.6885593794</v>
      </c>
      <c r="AP9" s="14">
        <f t="shared" si="4"/>
        <v>3737157.3722631237</v>
      </c>
      <c r="AQ9" s="14">
        <f>AP9/(1+Inputs!$D$3)^Detail!$A9</f>
        <v>3223704.7779402104</v>
      </c>
      <c r="AR9" s="2" t="e">
        <f>_xll.SimulationMedian(AP9)</f>
        <v>#N/A</v>
      </c>
      <c r="AS9" s="14" t="e">
        <f>AR9/(1+Inputs!$D$3)^Detail!$A9</f>
        <v>#N/A</v>
      </c>
      <c r="AT9" s="15" t="e">
        <f>_xll.SimulationInterval(AQ9,$C$5,)</f>
        <v>#N/A</v>
      </c>
      <c r="AU9" s="17">
        <f>LN(_xll.LognormalValue(AU$2,AU$3))</f>
        <v>1.5877138149683657E-2</v>
      </c>
      <c r="AV9" s="14">
        <f t="shared" si="11"/>
        <v>3023195.8106236993</v>
      </c>
      <c r="AW9" s="14">
        <f>IF(Inputs!$G$2=1,AV9,IF(Inputs!$G$2=2,AVERAGE(AV8:AV9),IF(Inputs!$G$2=3,AVERAGE(AV7:AV9),IF(Inputs!$G$2=4,AVERAGE(AV6:AV9),IF(Inputs!$G$2=5,AVERAGE(AV5:AV9))))))</f>
        <v>2949879.0614070408</v>
      </c>
      <c r="AX9" s="14">
        <f>IF(Inputs!$G$3="Yes",-MIN(MAX(Inputs!$G$1*AW9,-Detail!AX8),AV9*(1+AU9)),-Inputs!$G$1*AW9)</f>
        <v>-117995.16245628163</v>
      </c>
      <c r="AY9" s="14">
        <f t="shared" si="5"/>
        <v>2953200.3457062352</v>
      </c>
      <c r="AZ9" s="14">
        <f>AY9/(1+Inputs!$D$3)^Detail!$A9</f>
        <v>2547456.5602525487</v>
      </c>
      <c r="BA9" s="2" t="e">
        <f>_xll.SimulationMedian(AY9)</f>
        <v>#N/A</v>
      </c>
      <c r="BB9" s="14" t="e">
        <f>BA9/(1+Inputs!$D$3)^Detail!$A9</f>
        <v>#N/A</v>
      </c>
      <c r="BC9" s="15" t="e">
        <f>_xll.SimulationInterval(AZ9,$C$5,)</f>
        <v>#N/A</v>
      </c>
    </row>
    <row r="10" spans="1:55" x14ac:dyDescent="0.2">
      <c r="A10" s="11">
        <v>6</v>
      </c>
      <c r="B10" s="17">
        <f>LN(_xll.LognormalValue(B$2,B$3))</f>
        <v>0.29912337561097091</v>
      </c>
      <c r="C10" s="14">
        <f t="shared" si="6"/>
        <v>4694596.5401083091</v>
      </c>
      <c r="D10" s="13">
        <f>IF(Inputs!$G$2=1,C10,IF(Inputs!$G$2=2,AVERAGE(C9:C10),IF(Inputs!$G$2=3,AVERAGE(C8:C10),IF(Inputs!$G$2=4,AVERAGE(C7:C10),IF(Inputs!$G$2=5,AVERAGE(C6:C10))))))</f>
        <v>3905978.4698987827</v>
      </c>
      <c r="E10" s="14">
        <f>IF(Inputs!$G$3="Yes",-MIN(MAX(Inputs!$G$1*D10,-Detail!E9),C10*(1+B10)),-Inputs!$G$1*D10)</f>
        <v>-156239.13879595132</v>
      </c>
      <c r="F10" s="14">
        <f t="shared" si="0"/>
        <v>5942620.96552114</v>
      </c>
      <c r="G10" s="14">
        <f>F10/(1+Inputs!$D$3)^Detail!$A10</f>
        <v>4976851.5020621726</v>
      </c>
      <c r="H10" s="2" t="e">
        <f>_xll.SimulationMedian(F10)</f>
        <v>#N/A</v>
      </c>
      <c r="I10" s="14" t="e">
        <f>H10/(1+Inputs!$D$3)^Detail!$A10</f>
        <v>#N/A</v>
      </c>
      <c r="J10" s="15" t="e">
        <f>_xll.SimulationInterval(G10,$C$5,)</f>
        <v>#N/A</v>
      </c>
      <c r="K10" s="17">
        <f>LN(_xll.LognormalValue(K$2,K$3))</f>
        <v>2.733584868572056E-2</v>
      </c>
      <c r="L10" s="14">
        <f t="shared" si="7"/>
        <v>4691962.0306857061</v>
      </c>
      <c r="M10" s="14">
        <f>IF(Inputs!$G$2=1,L10,IF(Inputs!$G$2=2,AVERAGE(L9:L10),IF(Inputs!$G$2=3,AVERAGE(L8:L10),IF(Inputs!$G$2=4,AVERAGE(L7:L10),IF(Inputs!$G$2=5,AVERAGE(L6:L10))))))</f>
        <v>4631626.976929876</v>
      </c>
      <c r="N10" s="14">
        <f>IF(Inputs!$G$3="Yes",-MIN(MAX(Inputs!$G$1*M10,-Detail!N9),L10*(1+K10)),-Inputs!$G$1*M10)</f>
        <v>-185265.07907719506</v>
      </c>
      <c r="O10" s="14">
        <f t="shared" si="1"/>
        <v>4634955.7157184808</v>
      </c>
      <c r="P10" s="14">
        <f>O10/(1+Inputs!$D$3)^Detail!$A10</f>
        <v>3881702.4423401472</v>
      </c>
      <c r="Q10" s="2" t="e">
        <f>_xll.SimulationMedian(O10)</f>
        <v>#N/A</v>
      </c>
      <c r="R10" s="14" t="e">
        <f>Q10/(1+Inputs!$D$3)^Detail!$A10</f>
        <v>#N/A</v>
      </c>
      <c r="S10" s="15" t="e">
        <f>_xll.SimulationInterval(P10,$C$5,)</f>
        <v>#N/A</v>
      </c>
      <c r="T10" s="17">
        <f>LN(_xll.LognormalValue(T$2,T$3))</f>
        <v>5.3075445055710269E-2</v>
      </c>
      <c r="U10" s="14">
        <f t="shared" si="8"/>
        <v>3230602.9028773559</v>
      </c>
      <c r="V10" s="14">
        <f>IF(Inputs!$G$2=1,U10,IF(Inputs!$G$2=2,AVERAGE(U9:U10),IF(Inputs!$G$2=3,AVERAGE(U8:U10),IF(Inputs!$G$2=4,AVERAGE(U7:U10),IF(Inputs!$G$2=5,AVERAGE(U6:U10))))))</f>
        <v>3299160.1251371861</v>
      </c>
      <c r="W10" s="14">
        <f>IF(Inputs!$G$3="Yes",-MIN(MAX(Inputs!$G$1*V10,-Detail!W9),U10*(1+T10)),-Inputs!$G$1*V10)</f>
        <v>-131966.40500548744</v>
      </c>
      <c r="X10" s="14">
        <f t="shared" si="2"/>
        <v>3270102.1847403534</v>
      </c>
      <c r="Y10" s="14">
        <f>X10/(1+Inputs!$D$3)^Detail!$A10</f>
        <v>2738659.0974668693</v>
      </c>
      <c r="Z10" s="2" t="e">
        <f>_xll.SimulationMedian(X10)</f>
        <v>#N/A</v>
      </c>
      <c r="AA10" s="14" t="e">
        <f>Z10/(1+Inputs!$D$3)^Detail!$A10</f>
        <v>#N/A</v>
      </c>
      <c r="AB10" s="15" t="e">
        <f>_xll.SimulationInterval(Y10,$C$5,)</f>
        <v>#N/A</v>
      </c>
      <c r="AC10" s="17">
        <f>LN(_xll.LognormalValue(AC$2,AC$3))</f>
        <v>2.1000172198558893E-2</v>
      </c>
      <c r="AD10" s="14">
        <f t="shared" si="9"/>
        <v>3195548.7769580656</v>
      </c>
      <c r="AE10" s="14">
        <f>IF(Inputs!$G$2=1,AD10,IF(Inputs!$G$2=2,AVERAGE(AD9:AD10),IF(Inputs!$G$2=3,AVERAGE(AD8:AD10),IF(Inputs!$G$2=4,AVERAGE(AD7:AD10),IF(Inputs!$G$2=5,AVERAGE(AD6:AD10))))))</f>
        <v>3272333.9960702267</v>
      </c>
      <c r="AF10" s="14">
        <f>IF(Inputs!$G$3="Yes",-MIN(MAX(Inputs!$G$1*AE10,-Detail!AF9),AD10*(1+AC10)),-Inputs!$G$1*AE10)</f>
        <v>-130893.35984280906</v>
      </c>
      <c r="AG10" s="14">
        <f t="shared" si="3"/>
        <v>3131762.4917002702</v>
      </c>
      <c r="AH10" s="14">
        <f>AG10/(1+Inputs!$D$3)^Detail!$A10</f>
        <v>2622801.7824713504</v>
      </c>
      <c r="AI10" s="2" t="e">
        <f>_xll.SimulationMedian(AG10)</f>
        <v>#N/A</v>
      </c>
      <c r="AJ10" s="14" t="e">
        <f>AI10/(1+Inputs!$D$3)^Detail!$A10</f>
        <v>#N/A</v>
      </c>
      <c r="AK10" s="15" t="e">
        <f>_xll.SimulationInterval(AH10,$C$5,)</f>
        <v>#N/A</v>
      </c>
      <c r="AL10" s="17">
        <f>LN(_xll.LognormalValue(AL$2,AL$3))</f>
        <v>-6.5596550724919891E-2</v>
      </c>
      <c r="AM10" s="14">
        <f t="shared" si="10"/>
        <v>3737157.3722631237</v>
      </c>
      <c r="AN10" s="14">
        <f>IF(Inputs!$G$2=1,AM10,IF(Inputs!$G$2=2,AVERAGE(AM9:AM10),IF(Inputs!$G$2=3,AVERAGE(AM8:AM10),IF(Inputs!$G$2=4,AVERAGE(AM7:AM10),IF(Inputs!$G$2=5,AVERAGE(AM6:AM10))))))</f>
        <v>3537609.3473112602</v>
      </c>
      <c r="AO10" s="14">
        <f>IF(Inputs!$G$3="Yes",-MIN(MAX(Inputs!$G$1*AN10,-Detail!AO9),AM10*(1+AL10)),-Inputs!$G$1*AN10)</f>
        <v>-141504.37389245041</v>
      </c>
      <c r="AP10" s="14">
        <f t="shared" si="4"/>
        <v>3350508.3652340071</v>
      </c>
      <c r="AQ10" s="14">
        <f>AP10/(1+Inputs!$D$3)^Detail!$A10</f>
        <v>2805998.0077703684</v>
      </c>
      <c r="AR10" s="2" t="e">
        <f>_xll.SimulationMedian(AP10)</f>
        <v>#N/A</v>
      </c>
      <c r="AS10" s="14" t="e">
        <f>AR10/(1+Inputs!$D$3)^Detail!$A10</f>
        <v>#N/A</v>
      </c>
      <c r="AT10" s="15" t="e">
        <f>_xll.SimulationInterval(AQ10,$C$5,)</f>
        <v>#N/A</v>
      </c>
      <c r="AU10" s="17">
        <f>LN(_xll.LognormalValue(AU$2,AU$3))</f>
        <v>8.3510057700850349E-2</v>
      </c>
      <c r="AV10" s="14">
        <f t="shared" si="11"/>
        <v>2953200.3457062352</v>
      </c>
      <c r="AW10" s="14">
        <f>IF(Inputs!$G$2=1,AV10,IF(Inputs!$G$2=2,AVERAGE(AV9:AV10),IF(Inputs!$G$2=3,AVERAGE(AV8:AV10),IF(Inputs!$G$2=4,AVERAGE(AV7:AV10),IF(Inputs!$G$2=5,AVERAGE(AV6:AV10))))))</f>
        <v>2955930.211474502</v>
      </c>
      <c r="AX10" s="14">
        <f>IF(Inputs!$G$3="Yes",-MIN(MAX(Inputs!$G$1*AW10,-Detail!AX9),AV10*(1+AU10)),-Inputs!$G$1*AW10)</f>
        <v>-118237.20845898008</v>
      </c>
      <c r="AY10" s="14">
        <f t="shared" si="5"/>
        <v>3081585.0685193539</v>
      </c>
      <c r="AZ10" s="14">
        <f>AY10/(1+Inputs!$D$3)^Detail!$A10</f>
        <v>2580778.9805163792</v>
      </c>
      <c r="BA10" s="2" t="e">
        <f>_xll.SimulationMedian(AY10)</f>
        <v>#N/A</v>
      </c>
      <c r="BB10" s="14" t="e">
        <f>BA10/(1+Inputs!$D$3)^Detail!$A10</f>
        <v>#N/A</v>
      </c>
      <c r="BC10" s="15" t="e">
        <f>_xll.SimulationInterval(AZ10,$C$5,)</f>
        <v>#N/A</v>
      </c>
    </row>
    <row r="11" spans="1:55" x14ac:dyDescent="0.2">
      <c r="A11" s="11">
        <v>7</v>
      </c>
      <c r="B11" s="17">
        <f>LN(_xll.LognormalValue(B$2,B$3))</f>
        <v>0.28787247653443165</v>
      </c>
      <c r="C11" s="14">
        <f t="shared" si="6"/>
        <v>5942620.96552114</v>
      </c>
      <c r="D11" s="13">
        <f>IF(Inputs!$G$2=1,C11,IF(Inputs!$G$2=2,AVERAGE(C10:C11),IF(Inputs!$G$2=3,AVERAGE(C9:C11),IF(Inputs!$G$2=4,AVERAGE(C8:C11),IF(Inputs!$G$2=5,AVERAGE(C7:C11))))))</f>
        <v>4714903.9752889303</v>
      </c>
      <c r="E11" s="14">
        <f>IF(Inputs!$G$3="Yes",-MIN(MAX(Inputs!$G$1*D11,-Detail!E10),C11*(1+B11)),-Inputs!$G$1*D11)</f>
        <v>-188596.1590115572</v>
      </c>
      <c r="F11" s="14">
        <f t="shared" si="0"/>
        <v>7464741.8209595885</v>
      </c>
      <c r="G11" s="14">
        <f>F11/(1+Inputs!$D$3)^Detail!$A11</f>
        <v>6069518.2089919709</v>
      </c>
      <c r="H11" s="2" t="e">
        <f>_xll.SimulationMedian(F11)</f>
        <v>#N/A</v>
      </c>
      <c r="I11" s="14" t="e">
        <f>H11/(1+Inputs!$D$3)^Detail!$A11</f>
        <v>#N/A</v>
      </c>
      <c r="J11" s="15" t="e">
        <f>_xll.SimulationInterval(G11,$C$5,)</f>
        <v>#N/A</v>
      </c>
      <c r="K11" s="17">
        <f>LN(_xll.LognormalValue(K$2,K$3))</f>
        <v>-5.7694103907998395E-2</v>
      </c>
      <c r="L11" s="14">
        <f t="shared" si="7"/>
        <v>4634955.7157184808</v>
      </c>
      <c r="M11" s="14">
        <f>IF(Inputs!$G$2=1,L11,IF(Inputs!$G$2=2,AVERAGE(L10:L11),IF(Inputs!$G$2=3,AVERAGE(L9:L11),IF(Inputs!$G$2=4,AVERAGE(L8:L11),IF(Inputs!$G$2=5,AVERAGE(L7:L11))))))</f>
        <v>4598447.44398636</v>
      </c>
      <c r="N11" s="14">
        <f>IF(Inputs!$G$3="Yes",-MIN(MAX(Inputs!$G$1*M11,-Detail!N10),L11*(1+K11)),-Inputs!$G$1*M11)</f>
        <v>-183937.89775945441</v>
      </c>
      <c r="O11" s="14">
        <f t="shared" si="1"/>
        <v>4183608.2012873935</v>
      </c>
      <c r="P11" s="14">
        <f>O11/(1+Inputs!$D$3)^Detail!$A11</f>
        <v>3401656.3152532163</v>
      </c>
      <c r="Q11" s="2" t="e">
        <f>_xll.SimulationMedian(O11)</f>
        <v>#N/A</v>
      </c>
      <c r="R11" s="14" t="e">
        <f>Q11/(1+Inputs!$D$3)^Detail!$A11</f>
        <v>#N/A</v>
      </c>
      <c r="S11" s="15" t="e">
        <f>_xll.SimulationInterval(P11,$C$5,)</f>
        <v>#N/A</v>
      </c>
      <c r="T11" s="17">
        <f>LN(_xll.LognormalValue(T$2,T$3))</f>
        <v>0.15623121387111802</v>
      </c>
      <c r="U11" s="14">
        <f t="shared" si="8"/>
        <v>3270102.1847403534</v>
      </c>
      <c r="V11" s="14">
        <f>IF(Inputs!$G$2=1,U11,IF(Inputs!$G$2=2,AVERAGE(U10:U11),IF(Inputs!$G$2=3,AVERAGE(U9:U11),IF(Inputs!$G$2=4,AVERAGE(U8:U11),IF(Inputs!$G$2=5,AVERAGE(U7:U11))))))</f>
        <v>3294244.9815895408</v>
      </c>
      <c r="W11" s="14">
        <f>IF(Inputs!$G$3="Yes",-MIN(MAX(Inputs!$G$1*V11,-Detail!W10),U11*(1+T11)),-Inputs!$G$1*V11)</f>
        <v>-131769.79926358163</v>
      </c>
      <c r="X11" s="14">
        <f t="shared" si="2"/>
        <v>3649224.4192813518</v>
      </c>
      <c r="Y11" s="14">
        <f>X11/(1+Inputs!$D$3)^Detail!$A11</f>
        <v>2967153.3983045467</v>
      </c>
      <c r="Z11" s="2" t="e">
        <f>_xll.SimulationMedian(X11)</f>
        <v>#N/A</v>
      </c>
      <c r="AA11" s="14" t="e">
        <f>Z11/(1+Inputs!$D$3)^Detail!$A11</f>
        <v>#N/A</v>
      </c>
      <c r="AB11" s="15" t="e">
        <f>_xll.SimulationInterval(Y11,$C$5,)</f>
        <v>#N/A</v>
      </c>
      <c r="AC11" s="17">
        <f>LN(_xll.LognormalValue(AC$2,AC$3))</f>
        <v>0.13769522706890383</v>
      </c>
      <c r="AD11" s="14">
        <f t="shared" si="9"/>
        <v>3131762.4917002702</v>
      </c>
      <c r="AE11" s="14">
        <f>IF(Inputs!$G$2=1,AD11,IF(Inputs!$G$2=2,AVERAGE(AD10:AD11),IF(Inputs!$G$2=3,AVERAGE(AD9:AD11),IF(Inputs!$G$2=4,AVERAGE(AD8:AD11),IF(Inputs!$G$2=5,AVERAGE(AD7:AD11))))))</f>
        <v>3166216.865837215</v>
      </c>
      <c r="AF11" s="14">
        <f>IF(Inputs!$G$3="Yes",-MIN(MAX(Inputs!$G$1*AE11,-Detail!AF10),AD11*(1+AC11)),-Inputs!$G$1*AE11)</f>
        <v>-126648.6746334886</v>
      </c>
      <c r="AG11" s="14">
        <f t="shared" si="3"/>
        <v>3436342.5644873264</v>
      </c>
      <c r="AH11" s="14">
        <f>AG11/(1+Inputs!$D$3)^Detail!$A11</f>
        <v>2794060.9692524965</v>
      </c>
      <c r="AI11" s="2" t="e">
        <f>_xll.SimulationMedian(AG11)</f>
        <v>#N/A</v>
      </c>
      <c r="AJ11" s="14" t="e">
        <f>AI11/(1+Inputs!$D$3)^Detail!$A11</f>
        <v>#N/A</v>
      </c>
      <c r="AK11" s="15" t="e">
        <f>_xll.SimulationInterval(AH11,$C$5,)</f>
        <v>#N/A</v>
      </c>
      <c r="AL11" s="17">
        <f>LN(_xll.LognormalValue(AL$2,AL$3))</f>
        <v>0.19219916453406671</v>
      </c>
      <c r="AM11" s="14">
        <f t="shared" si="10"/>
        <v>3350508.3652340071</v>
      </c>
      <c r="AN11" s="14">
        <f>IF(Inputs!$G$2=1,AM11,IF(Inputs!$G$2=2,AVERAGE(AM10:AM11),IF(Inputs!$G$2=3,AVERAGE(AM9:AM11),IF(Inputs!$G$2=4,AVERAGE(AM8:AM11),IF(Inputs!$G$2=5,AVERAGE(AM7:AM11))))))</f>
        <v>3522995.1011954807</v>
      </c>
      <c r="AO11" s="14">
        <f>IF(Inputs!$G$3="Yes",-MIN(MAX(Inputs!$G$1*AN11,-Detail!AO10),AM11*(1+AL11)),-Inputs!$G$1*AN11)</f>
        <v>-140919.80404781923</v>
      </c>
      <c r="AP11" s="14">
        <f t="shared" si="4"/>
        <v>3853553.4697485659</v>
      </c>
      <c r="AQ11" s="14">
        <f>AP11/(1+Inputs!$D$3)^Detail!$A11</f>
        <v>3133291.6147602862</v>
      </c>
      <c r="AR11" s="2" t="e">
        <f>_xll.SimulationMedian(AP11)</f>
        <v>#N/A</v>
      </c>
      <c r="AS11" s="14" t="e">
        <f>AR11/(1+Inputs!$D$3)^Detail!$A11</f>
        <v>#N/A</v>
      </c>
      <c r="AT11" s="15" t="e">
        <f>_xll.SimulationInterval(AQ11,$C$5,)</f>
        <v>#N/A</v>
      </c>
      <c r="AU11" s="17">
        <f>LN(_xll.LognormalValue(AU$2,AU$3))</f>
        <v>5.2804613910967919E-2</v>
      </c>
      <c r="AV11" s="14">
        <f t="shared" si="11"/>
        <v>3081585.0685193539</v>
      </c>
      <c r="AW11" s="14">
        <f>IF(Inputs!$G$2=1,AV11,IF(Inputs!$G$2=2,AVERAGE(AV10:AV11),IF(Inputs!$G$2=3,AVERAGE(AV9:AV11),IF(Inputs!$G$2=4,AVERAGE(AV8:AV11),IF(Inputs!$G$2=5,AVERAGE(AV7:AV11))))))</f>
        <v>3019327.0749497623</v>
      </c>
      <c r="AX11" s="14">
        <f>IF(Inputs!$G$3="Yes",-MIN(MAX(Inputs!$G$1*AW11,-Detail!AX10),AV11*(1+AU11)),-Inputs!$G$1*AW11)</f>
        <v>-120773.0829979905</v>
      </c>
      <c r="AY11" s="14">
        <f t="shared" si="5"/>
        <v>3123533.8952983315</v>
      </c>
      <c r="AZ11" s="14">
        <f>AY11/(1+Inputs!$D$3)^Detail!$A11</f>
        <v>2539718.8956603133</v>
      </c>
      <c r="BA11" s="2" t="e">
        <f>_xll.SimulationMedian(AY11)</f>
        <v>#N/A</v>
      </c>
      <c r="BB11" s="14" t="e">
        <f>BA11/(1+Inputs!$D$3)^Detail!$A11</f>
        <v>#N/A</v>
      </c>
      <c r="BC11" s="15" t="e">
        <f>_xll.SimulationInterval(AZ11,$C$5,)</f>
        <v>#N/A</v>
      </c>
    </row>
    <row r="12" spans="1:55" x14ac:dyDescent="0.2">
      <c r="A12" s="11">
        <v>8</v>
      </c>
      <c r="B12" s="17">
        <f>LN(_xll.LognormalValue(B$2,B$3))</f>
        <v>0.34818860068100871</v>
      </c>
      <c r="C12" s="14">
        <f t="shared" si="6"/>
        <v>7464741.8209595885</v>
      </c>
      <c r="D12" s="13">
        <f>IF(Inputs!$G$2=1,C12,IF(Inputs!$G$2=2,AVERAGE(C11:C12),IF(Inputs!$G$2=3,AVERAGE(C10:C12),IF(Inputs!$G$2=4,AVERAGE(C9:C12),IF(Inputs!$G$2=5,AVERAGE(C8:C12))))))</f>
        <v>6033986.4421963468</v>
      </c>
      <c r="E12" s="14">
        <f>IF(Inputs!$G$3="Yes",-MIN(MAX(Inputs!$G$1*D12,-Detail!E11),C12*(1+B12)),-Inputs!$G$1*D12)</f>
        <v>-241359.45768785386</v>
      </c>
      <c r="F12" s="14">
        <f t="shared" si="0"/>
        <v>9822520.3723566569</v>
      </c>
      <c r="G12" s="14">
        <f>F12/(1+Inputs!$D$3)^Detail!$A12</f>
        <v>7753988.2861751039</v>
      </c>
      <c r="H12" s="2" t="e">
        <f>_xll.SimulationMedian(F12)</f>
        <v>#N/A</v>
      </c>
      <c r="I12" s="14" t="e">
        <f>H12/(1+Inputs!$D$3)^Detail!$A12</f>
        <v>#N/A</v>
      </c>
      <c r="J12" s="15" t="e">
        <f>_xll.SimulationInterval(G12,$C$5,)</f>
        <v>#N/A</v>
      </c>
      <c r="K12" s="17">
        <f>LN(_xll.LognormalValue(K$2,K$3))</f>
        <v>9.9508989263468656E-2</v>
      </c>
      <c r="L12" s="14">
        <f t="shared" si="7"/>
        <v>4183608.2012873935</v>
      </c>
      <c r="M12" s="14">
        <f>IF(Inputs!$G$2=1,L12,IF(Inputs!$G$2=2,AVERAGE(L11:L12),IF(Inputs!$G$2=3,AVERAGE(L10:L12),IF(Inputs!$G$2=4,AVERAGE(L9:L12),IF(Inputs!$G$2=5,AVERAGE(L8:L12))))))</f>
        <v>4503508.6492305258</v>
      </c>
      <c r="N12" s="14">
        <f>IF(Inputs!$G$3="Yes",-MIN(MAX(Inputs!$G$1*M12,-Detail!N11),L12*(1+K12)),-Inputs!$G$1*M12)</f>
        <v>-180140.34596922103</v>
      </c>
      <c r="O12" s="14">
        <f t="shared" si="1"/>
        <v>4419774.4789026398</v>
      </c>
      <c r="P12" s="14">
        <f>O12/(1+Inputs!$D$3)^Detail!$A12</f>
        <v>3489010.7872308074</v>
      </c>
      <c r="Q12" s="2" t="e">
        <f>_xll.SimulationMedian(O12)</f>
        <v>#N/A</v>
      </c>
      <c r="R12" s="14" t="e">
        <f>Q12/(1+Inputs!$D$3)^Detail!$A12</f>
        <v>#N/A</v>
      </c>
      <c r="S12" s="15" t="e">
        <f>_xll.SimulationInterval(P12,$C$5,)</f>
        <v>#N/A</v>
      </c>
      <c r="T12" s="17">
        <f>LN(_xll.LognormalValue(T$2,T$3))</f>
        <v>7.3348243111783659E-2</v>
      </c>
      <c r="U12" s="14">
        <f t="shared" si="8"/>
        <v>3649224.4192813518</v>
      </c>
      <c r="V12" s="14">
        <f>IF(Inputs!$G$2=1,U12,IF(Inputs!$G$2=2,AVERAGE(U11:U12),IF(Inputs!$G$2=3,AVERAGE(U10:U12),IF(Inputs!$G$2=4,AVERAGE(U9:U12),IF(Inputs!$G$2=5,AVERAGE(U8:U12))))))</f>
        <v>3383309.8356330204</v>
      </c>
      <c r="W12" s="14">
        <f>IF(Inputs!$G$3="Yes",-MIN(MAX(Inputs!$G$1*V12,-Detail!W11),U12*(1+T12)),-Inputs!$G$1*V12)</f>
        <v>-135332.39342532083</v>
      </c>
      <c r="X12" s="14">
        <f t="shared" si="2"/>
        <v>3781556.225730937</v>
      </c>
      <c r="Y12" s="14">
        <f>X12/(1+Inputs!$D$3)^Detail!$A12</f>
        <v>2985195.4046693561</v>
      </c>
      <c r="Z12" s="2" t="e">
        <f>_xll.SimulationMedian(X12)</f>
        <v>#N/A</v>
      </c>
      <c r="AA12" s="14" t="e">
        <f>Z12/(1+Inputs!$D$3)^Detail!$A12</f>
        <v>#N/A</v>
      </c>
      <c r="AB12" s="15" t="e">
        <f>_xll.SimulationInterval(Y12,$C$5,)</f>
        <v>#N/A</v>
      </c>
      <c r="AC12" s="17">
        <f>LN(_xll.LognormalValue(AC$2,AC$3))</f>
        <v>9.4370280941950008E-3</v>
      </c>
      <c r="AD12" s="14">
        <f t="shared" si="9"/>
        <v>3436342.5644873264</v>
      </c>
      <c r="AE12" s="14">
        <f>IF(Inputs!$G$2=1,AD12,IF(Inputs!$G$2=2,AVERAGE(AD11:AD12),IF(Inputs!$G$2=3,AVERAGE(AD10:AD12),IF(Inputs!$G$2=4,AVERAGE(AD9:AD12),IF(Inputs!$G$2=5,AVERAGE(AD8:AD12))))))</f>
        <v>3254551.277715221</v>
      </c>
      <c r="AF12" s="14">
        <f>IF(Inputs!$G$3="Yes",-MIN(MAX(Inputs!$G$1*AE12,-Detail!AF11),AD12*(1+AC12)),-Inputs!$G$1*AE12)</f>
        <v>-130182.05110860885</v>
      </c>
      <c r="AG12" s="14">
        <f t="shared" si="3"/>
        <v>3338589.3747010627</v>
      </c>
      <c r="AH12" s="14">
        <f>AG12/(1+Inputs!$D$3)^Detail!$A12</f>
        <v>2635513.2819714076</v>
      </c>
      <c r="AI12" s="2" t="e">
        <f>_xll.SimulationMedian(AG12)</f>
        <v>#N/A</v>
      </c>
      <c r="AJ12" s="14" t="e">
        <f>AI12/(1+Inputs!$D$3)^Detail!$A12</f>
        <v>#N/A</v>
      </c>
      <c r="AK12" s="15" t="e">
        <f>_xll.SimulationInterval(AH12,$C$5,)</f>
        <v>#N/A</v>
      </c>
      <c r="AL12" s="17">
        <f>LN(_xll.LognormalValue(AL$2,AL$3))</f>
        <v>-9.2093295247589108E-2</v>
      </c>
      <c r="AM12" s="14">
        <f t="shared" si="10"/>
        <v>3853553.4697485659</v>
      </c>
      <c r="AN12" s="14">
        <f>IF(Inputs!$G$2=1,AM12,IF(Inputs!$G$2=2,AVERAGE(AM11:AM12),IF(Inputs!$G$2=3,AVERAGE(AM10:AM12),IF(Inputs!$G$2=4,AVERAGE(AM9:AM12),IF(Inputs!$G$2=5,AVERAGE(AM8:AM12))))))</f>
        <v>3647073.0690818988</v>
      </c>
      <c r="AO12" s="14">
        <f>IF(Inputs!$G$3="Yes",-MIN(MAX(Inputs!$G$1*AN12,-Detail!AO11),AM12*(1+AL12)),-Inputs!$G$1*AN12)</f>
        <v>-145882.92276327594</v>
      </c>
      <c r="AP12" s="14">
        <f t="shared" si="4"/>
        <v>3352784.1095433636</v>
      </c>
      <c r="AQ12" s="14">
        <f>AP12/(1+Inputs!$D$3)^Detail!$A12</f>
        <v>2646718.7367345574</v>
      </c>
      <c r="AR12" s="2" t="e">
        <f>_xll.SimulationMedian(AP12)</f>
        <v>#N/A</v>
      </c>
      <c r="AS12" s="14" t="e">
        <f>AR12/(1+Inputs!$D$3)^Detail!$A12</f>
        <v>#N/A</v>
      </c>
      <c r="AT12" s="15" t="e">
        <f>_xll.SimulationInterval(AQ12,$C$5,)</f>
        <v>#N/A</v>
      </c>
      <c r="AU12" s="17">
        <f>LN(_xll.LognormalValue(AU$2,AU$3))</f>
        <v>-1.8868609373679717E-2</v>
      </c>
      <c r="AV12" s="14">
        <f t="shared" si="11"/>
        <v>3123533.8952983315</v>
      </c>
      <c r="AW12" s="14">
        <f>IF(Inputs!$G$2=1,AV12,IF(Inputs!$G$2=2,AVERAGE(AV11:AV12),IF(Inputs!$G$2=3,AVERAGE(AV10:AV12),IF(Inputs!$G$2=4,AVERAGE(AV9:AV12),IF(Inputs!$G$2=5,AVERAGE(AV8:AV12))))))</f>
        <v>3052773.1031746403</v>
      </c>
      <c r="AX12" s="14">
        <f>IF(Inputs!$G$3="Yes",-MIN(MAX(Inputs!$G$1*AW12,-Detail!AX11),AV12*(1+AU12)),-Inputs!$G$1*AW12)</f>
        <v>-122110.92412698561</v>
      </c>
      <c r="AY12" s="14">
        <f t="shared" si="5"/>
        <v>2942486.2302355138</v>
      </c>
      <c r="AZ12" s="14">
        <f>AY12/(1+Inputs!$D$3)^Detail!$A12</f>
        <v>2322825.8019895162</v>
      </c>
      <c r="BA12" s="2" t="e">
        <f>_xll.SimulationMedian(AY12)</f>
        <v>#N/A</v>
      </c>
      <c r="BB12" s="14" t="e">
        <f>BA12/(1+Inputs!$D$3)^Detail!$A12</f>
        <v>#N/A</v>
      </c>
      <c r="BC12" s="15" t="e">
        <f>_xll.SimulationInterval(AZ12,$C$5,)</f>
        <v>#N/A</v>
      </c>
    </row>
    <row r="13" spans="1:55" x14ac:dyDescent="0.2">
      <c r="A13" s="11">
        <v>9</v>
      </c>
      <c r="B13" s="17">
        <f>LN(_xll.LognormalValue(B$2,B$3))</f>
        <v>-0.11587715493077647</v>
      </c>
      <c r="C13" s="14">
        <f t="shared" si="6"/>
        <v>9822520.3723566569</v>
      </c>
      <c r="D13" s="13">
        <f>IF(Inputs!$G$2=1,C13,IF(Inputs!$G$2=2,AVERAGE(C12:C13),IF(Inputs!$G$2=3,AVERAGE(C11:C13),IF(Inputs!$G$2=4,AVERAGE(C10:C13),IF(Inputs!$G$2=5,AVERAGE(C9:C13))))))</f>
        <v>7743294.3862791285</v>
      </c>
      <c r="E13" s="14">
        <f>IF(Inputs!$G$3="Yes",-MIN(MAX(Inputs!$G$1*D13,-Detail!E12),C13*(1+B13)),-Inputs!$G$1*D13)</f>
        <v>-309731.77545116516</v>
      </c>
      <c r="F13" s="14">
        <f t="shared" si="0"/>
        <v>8374582.8819072116</v>
      </c>
      <c r="G13" s="14">
        <f>F13/(1+Inputs!$D$3)^Detail!$A13</f>
        <v>6418420.4470921997</v>
      </c>
      <c r="H13" s="2" t="e">
        <f>_xll.SimulationMedian(F13)</f>
        <v>#N/A</v>
      </c>
      <c r="I13" s="14" t="e">
        <f>H13/(1+Inputs!$D$3)^Detail!$A13</f>
        <v>#N/A</v>
      </c>
      <c r="J13" s="15" t="e">
        <f>_xll.SimulationInterval(G13,$C$5,)</f>
        <v>#N/A</v>
      </c>
      <c r="K13" s="17">
        <f>LN(_xll.LognormalValue(K$2,K$3))</f>
        <v>9.8538140662037949E-2</v>
      </c>
      <c r="L13" s="14">
        <f t="shared" si="7"/>
        <v>4419774.4789026398</v>
      </c>
      <c r="M13" s="14">
        <f>IF(Inputs!$G$2=1,L13,IF(Inputs!$G$2=2,AVERAGE(L12:L13),IF(Inputs!$G$2=3,AVERAGE(L11:L13),IF(Inputs!$G$2=4,AVERAGE(L10:L13),IF(Inputs!$G$2=5,AVERAGE(L9:L13))))))</f>
        <v>4412779.465302838</v>
      </c>
      <c r="N13" s="14">
        <f>IF(Inputs!$G$3="Yes",-MIN(MAX(Inputs!$G$1*M13,-Detail!N12),L13*(1+K13)),-Inputs!$G$1*M13)</f>
        <v>-176511.17861211352</v>
      </c>
      <c r="O13" s="14">
        <f t="shared" si="1"/>
        <v>4678779.6595871197</v>
      </c>
      <c r="P13" s="14">
        <f>O13/(1+Inputs!$D$3)^Detail!$A13</f>
        <v>3585895.0180565873</v>
      </c>
      <c r="Q13" s="2" t="e">
        <f>_xll.SimulationMedian(O13)</f>
        <v>#N/A</v>
      </c>
      <c r="R13" s="14" t="e">
        <f>Q13/(1+Inputs!$D$3)^Detail!$A13</f>
        <v>#N/A</v>
      </c>
      <c r="S13" s="15" t="e">
        <f>_xll.SimulationInterval(P13,$C$5,)</f>
        <v>#N/A</v>
      </c>
      <c r="T13" s="17">
        <f>LN(_xll.LognormalValue(T$2,T$3))</f>
        <v>-1.1548999085845921E-2</v>
      </c>
      <c r="U13" s="14">
        <f t="shared" si="8"/>
        <v>3781556.225730937</v>
      </c>
      <c r="V13" s="14">
        <f>IF(Inputs!$G$2=1,U13,IF(Inputs!$G$2=2,AVERAGE(U12:U13),IF(Inputs!$G$2=3,AVERAGE(U11:U13),IF(Inputs!$G$2=4,AVERAGE(U10:U13),IF(Inputs!$G$2=5,AVERAGE(U9:U13))))))</f>
        <v>3566960.943250881</v>
      </c>
      <c r="W13" s="14">
        <f>IF(Inputs!$G$3="Yes",-MIN(MAX(Inputs!$G$1*V13,-Detail!W12),U13*(1+T13)),-Inputs!$G$1*V13)</f>
        <v>-142678.43773003525</v>
      </c>
      <c r="X13" s="14">
        <f t="shared" si="2"/>
        <v>3595204.5986068603</v>
      </c>
      <c r="Y13" s="14">
        <f>X13/(1+Inputs!$D$3)^Detail!$A13</f>
        <v>2755424.9605710506</v>
      </c>
      <c r="Z13" s="2" t="e">
        <f>_xll.SimulationMedian(X13)</f>
        <v>#N/A</v>
      </c>
      <c r="AA13" s="14" t="e">
        <f>Z13/(1+Inputs!$D$3)^Detail!$A13</f>
        <v>#N/A</v>
      </c>
      <c r="AB13" s="15" t="e">
        <f>_xll.SimulationInterval(Y13,$C$5,)</f>
        <v>#N/A</v>
      </c>
      <c r="AC13" s="17">
        <f>LN(_xll.LognormalValue(AC$2,AC$3))</f>
        <v>8.6700104836318542E-2</v>
      </c>
      <c r="AD13" s="14">
        <f t="shared" si="9"/>
        <v>3338589.3747010627</v>
      </c>
      <c r="AE13" s="14">
        <f>IF(Inputs!$G$2=1,AD13,IF(Inputs!$G$2=2,AVERAGE(AD12:AD13),IF(Inputs!$G$2=3,AVERAGE(AD11:AD13),IF(Inputs!$G$2=4,AVERAGE(AD10:AD13),IF(Inputs!$G$2=5,AVERAGE(AD9:AD13))))))</f>
        <v>3302231.4769628863</v>
      </c>
      <c r="AF13" s="14">
        <f>IF(Inputs!$G$3="Yes",-MIN(MAX(Inputs!$G$1*AE13,-Detail!AF12),AD13*(1+AC13)),-Inputs!$G$1*AE13)</f>
        <v>-132089.25907851546</v>
      </c>
      <c r="AG13" s="14">
        <f t="shared" si="3"/>
        <v>3495956.1644145483</v>
      </c>
      <c r="AH13" s="14">
        <f>AG13/(1+Inputs!$D$3)^Detail!$A13</f>
        <v>2679359.2999471575</v>
      </c>
      <c r="AI13" s="2" t="e">
        <f>_xll.SimulationMedian(AG13)</f>
        <v>#N/A</v>
      </c>
      <c r="AJ13" s="14" t="e">
        <f>AI13/(1+Inputs!$D$3)^Detail!$A13</f>
        <v>#N/A</v>
      </c>
      <c r="AK13" s="15" t="e">
        <f>_xll.SimulationInterval(AH13,$C$5,)</f>
        <v>#N/A</v>
      </c>
      <c r="AL13" s="17">
        <f>LN(_xll.LognormalValue(AL$2,AL$3))</f>
        <v>0.11464932496209507</v>
      </c>
      <c r="AM13" s="14">
        <f t="shared" si="10"/>
        <v>3352784.1095433636</v>
      </c>
      <c r="AN13" s="14">
        <f>IF(Inputs!$G$2=1,AM13,IF(Inputs!$G$2=2,AVERAGE(AM12:AM13),IF(Inputs!$G$2=3,AVERAGE(AM11:AM13),IF(Inputs!$G$2=4,AVERAGE(AM10:AM13),IF(Inputs!$G$2=5,AVERAGE(AM9:AM13))))))</f>
        <v>3518948.6481753122</v>
      </c>
      <c r="AO13" s="14">
        <f>IF(Inputs!$G$3="Yes",-MIN(MAX(Inputs!$G$1*AN13,-Detail!AO12),AM13*(1+AL13)),-Inputs!$G$1*AN13)</f>
        <v>-140757.94592701248</v>
      </c>
      <c r="AP13" s="14">
        <f t="shared" si="4"/>
        <v>3596420.5985191362</v>
      </c>
      <c r="AQ13" s="14">
        <f>AP13/(1+Inputs!$D$3)^Detail!$A13</f>
        <v>2756356.9232503474</v>
      </c>
      <c r="AR13" s="2" t="e">
        <f>_xll.SimulationMedian(AP13)</f>
        <v>#N/A</v>
      </c>
      <c r="AS13" s="14" t="e">
        <f>AR13/(1+Inputs!$D$3)^Detail!$A13</f>
        <v>#N/A</v>
      </c>
      <c r="AT13" s="15" t="e">
        <f>_xll.SimulationInterval(AQ13,$C$5,)</f>
        <v>#N/A</v>
      </c>
      <c r="AU13" s="17">
        <f>LN(_xll.LognormalValue(AU$2,AU$3))</f>
        <v>6.8906552350199032E-2</v>
      </c>
      <c r="AV13" s="14">
        <f t="shared" si="11"/>
        <v>2942486.2302355138</v>
      </c>
      <c r="AW13" s="14">
        <f>IF(Inputs!$G$2=1,AV13,IF(Inputs!$G$2=2,AVERAGE(AV12:AV13),IF(Inputs!$G$2=3,AVERAGE(AV11:AV13),IF(Inputs!$G$2=4,AVERAGE(AV10:AV13),IF(Inputs!$G$2=5,AVERAGE(AV9:AV13))))))</f>
        <v>3049201.7313510664</v>
      </c>
      <c r="AX13" s="14">
        <f>IF(Inputs!$G$3="Yes",-MIN(MAX(Inputs!$G$1*AW13,-Detail!AX12),AV13*(1+AU13)),-Inputs!$G$1*AW13)</f>
        <v>-121968.06925404265</v>
      </c>
      <c r="AY13" s="14">
        <f t="shared" si="5"/>
        <v>3023274.7424449343</v>
      </c>
      <c r="AZ13" s="14">
        <f>AY13/(1+Inputs!$D$3)^Detail!$A13</f>
        <v>2317088.3490816671</v>
      </c>
      <c r="BA13" s="2" t="e">
        <f>_xll.SimulationMedian(AY13)</f>
        <v>#N/A</v>
      </c>
      <c r="BB13" s="14" t="e">
        <f>BA13/(1+Inputs!$D$3)^Detail!$A13</f>
        <v>#N/A</v>
      </c>
      <c r="BC13" s="15" t="e">
        <f>_xll.SimulationInterval(AZ13,$C$5,)</f>
        <v>#N/A</v>
      </c>
    </row>
    <row r="14" spans="1:55" x14ac:dyDescent="0.2">
      <c r="A14" s="11">
        <v>10</v>
      </c>
      <c r="B14" s="17">
        <f>LN(_xll.LognormalValue(B$2,B$3))</f>
        <v>0.16577263163277883</v>
      </c>
      <c r="C14" s="14">
        <f t="shared" si="6"/>
        <v>8374582.8819072116</v>
      </c>
      <c r="D14" s="13">
        <f>IF(Inputs!$G$2=1,C14,IF(Inputs!$G$2=2,AVERAGE(C13:C14),IF(Inputs!$G$2=3,AVERAGE(C12:C14),IF(Inputs!$G$2=4,AVERAGE(C11:C14),IF(Inputs!$G$2=5,AVERAGE(C10:C14))))))</f>
        <v>8553948.3584078178</v>
      </c>
      <c r="E14" s="14">
        <f>IF(Inputs!$G$3="Yes",-MIN(MAX(Inputs!$G$1*D14,-Detail!E13),C14*(1+B14)),-Inputs!$G$1*D14)</f>
        <v>-342157.9343363127</v>
      </c>
      <c r="F14" s="14">
        <f t="shared" si="0"/>
        <v>9420701.5907314792</v>
      </c>
      <c r="G14" s="14">
        <f>F14/(1+Inputs!$D$3)^Detail!$A14</f>
        <v>7009886.7277211929</v>
      </c>
      <c r="H14" s="2" t="e">
        <f>_xll.SimulationMedian(F14)</f>
        <v>#N/A</v>
      </c>
      <c r="I14" s="14" t="e">
        <f>H14/(1+Inputs!$D$3)^Detail!$A14</f>
        <v>#N/A</v>
      </c>
      <c r="J14" s="15" t="e">
        <f>_xll.SimulationInterval(G14,$C$5,)</f>
        <v>#N/A</v>
      </c>
      <c r="K14" s="17">
        <f>LN(_xll.LognormalValue(K$2,K$3))</f>
        <v>7.8073750242480228E-2</v>
      </c>
      <c r="L14" s="14">
        <f t="shared" si="7"/>
        <v>4678779.6595871197</v>
      </c>
      <c r="M14" s="14">
        <f>IF(Inputs!$G$2=1,L14,IF(Inputs!$G$2=2,AVERAGE(L13:L14),IF(Inputs!$G$2=3,AVERAGE(L12:L14),IF(Inputs!$G$2=4,AVERAGE(L11:L14),IF(Inputs!$G$2=5,AVERAGE(L10:L14))))))</f>
        <v>4427387.446592384</v>
      </c>
      <c r="N14" s="14">
        <f>IF(Inputs!$G$3="Yes",-MIN(MAX(Inputs!$G$1*M14,-Detail!N13),L14*(1+K14)),-Inputs!$G$1*M14)</f>
        <v>-177095.49786369537</v>
      </c>
      <c r="O14" s="14">
        <f t="shared" si="1"/>
        <v>4866974.0363056259</v>
      </c>
      <c r="P14" s="14">
        <f>O14/(1+Inputs!$D$3)^Detail!$A14</f>
        <v>3621485.7643753695</v>
      </c>
      <c r="Q14" s="2" t="e">
        <f>_xll.SimulationMedian(O14)</f>
        <v>#N/A</v>
      </c>
      <c r="R14" s="14" t="e">
        <f>Q14/(1+Inputs!$D$3)^Detail!$A14</f>
        <v>#N/A</v>
      </c>
      <c r="S14" s="15" t="e">
        <f>_xll.SimulationInterval(P14,$C$5,)</f>
        <v>#N/A</v>
      </c>
      <c r="T14" s="17">
        <f>LN(_xll.LognormalValue(T$2,T$3))</f>
        <v>0.11142431976644621</v>
      </c>
      <c r="U14" s="14">
        <f t="shared" si="8"/>
        <v>3595204.5986068603</v>
      </c>
      <c r="V14" s="14">
        <f>IF(Inputs!$G$2=1,U14,IF(Inputs!$G$2=2,AVERAGE(U13:U14),IF(Inputs!$G$2=3,AVERAGE(U12:U14),IF(Inputs!$G$2=4,AVERAGE(U11:U14),IF(Inputs!$G$2=5,AVERAGE(U10:U14))))))</f>
        <v>3675328.4145397167</v>
      </c>
      <c r="W14" s="14">
        <f>IF(Inputs!$G$3="Yes",-MIN(MAX(Inputs!$G$1*V14,-Detail!W13),U14*(1+T14)),-Inputs!$G$1*V14)</f>
        <v>-147013.13658158868</v>
      </c>
      <c r="X14" s="14">
        <f t="shared" si="2"/>
        <v>3848784.6888462403</v>
      </c>
      <c r="Y14" s="14">
        <f>X14/(1+Inputs!$D$3)^Detail!$A14</f>
        <v>2863857.2667181734</v>
      </c>
      <c r="Z14" s="2" t="e">
        <f>_xll.SimulationMedian(X14)</f>
        <v>#N/A</v>
      </c>
      <c r="AA14" s="14" t="e">
        <f>Z14/(1+Inputs!$D$3)^Detail!$A14</f>
        <v>#N/A</v>
      </c>
      <c r="AB14" s="15" t="e">
        <f>_xll.SimulationInterval(Y14,$C$5,)</f>
        <v>#N/A</v>
      </c>
      <c r="AC14" s="17">
        <f>LN(_xll.LognormalValue(AC$2,AC$3))</f>
        <v>7.2815233111297478E-2</v>
      </c>
      <c r="AD14" s="14">
        <f t="shared" si="9"/>
        <v>3495956.1644145483</v>
      </c>
      <c r="AE14" s="14">
        <f>IF(Inputs!$G$2=1,AD14,IF(Inputs!$G$2=2,AVERAGE(AD13:AD14),IF(Inputs!$G$2=3,AVERAGE(AD12:AD14),IF(Inputs!$G$2=4,AVERAGE(AD11:AD14),IF(Inputs!$G$2=5,AVERAGE(AD10:AD14))))))</f>
        <v>3423629.3678676463</v>
      </c>
      <c r="AF14" s="14">
        <f>IF(Inputs!$G$3="Yes",-MIN(MAX(Inputs!$G$1*AE14,-Detail!AF13),AD14*(1+AC14)),-Inputs!$G$1*AE14)</f>
        <v>-136945.17471470585</v>
      </c>
      <c r="AG14" s="14">
        <f t="shared" si="3"/>
        <v>3613569.852758565</v>
      </c>
      <c r="AH14" s="14">
        <f>AG14/(1+Inputs!$D$3)^Detail!$A14</f>
        <v>2688835.3384919036</v>
      </c>
      <c r="AI14" s="2" t="e">
        <f>_xll.SimulationMedian(AG14)</f>
        <v>#N/A</v>
      </c>
      <c r="AJ14" s="14" t="e">
        <f>AI14/(1+Inputs!$D$3)^Detail!$A14</f>
        <v>#N/A</v>
      </c>
      <c r="AK14" s="15" t="e">
        <f>_xll.SimulationInterval(AH14,$C$5,)</f>
        <v>#N/A</v>
      </c>
      <c r="AL14" s="17">
        <f>LN(_xll.LognormalValue(AL$2,AL$3))</f>
        <v>3.4747852865108816E-3</v>
      </c>
      <c r="AM14" s="14">
        <f t="shared" si="10"/>
        <v>3596420.5985191362</v>
      </c>
      <c r="AN14" s="14">
        <f>IF(Inputs!$G$2=1,AM14,IF(Inputs!$G$2=2,AVERAGE(AM13:AM14),IF(Inputs!$G$2=3,AVERAGE(AM12:AM14),IF(Inputs!$G$2=4,AVERAGE(AM11:AM14),IF(Inputs!$G$2=5,AVERAGE(AM10:AM14))))))</f>
        <v>3600919.3926036884</v>
      </c>
      <c r="AO14" s="14">
        <f>IF(Inputs!$G$3="Yes",-MIN(MAX(Inputs!$G$1*AN14,-Detail!AO13),AM14*(1+AL14)),-Inputs!$G$1*AN14)</f>
        <v>-144036.77570414753</v>
      </c>
      <c r="AP14" s="14">
        <f t="shared" si="4"/>
        <v>3464880.6121948278</v>
      </c>
      <c r="AQ14" s="14">
        <f>AP14/(1+Inputs!$D$3)^Detail!$A14</f>
        <v>2578196.5793778114</v>
      </c>
      <c r="AR14" s="2" t="e">
        <f>_xll.SimulationMedian(AP14)</f>
        <v>#N/A</v>
      </c>
      <c r="AS14" s="14" t="e">
        <f>AR14/(1+Inputs!$D$3)^Detail!$A14</f>
        <v>#N/A</v>
      </c>
      <c r="AT14" s="15" t="e">
        <f>_xll.SimulationInterval(AQ14,$C$5,)</f>
        <v>#N/A</v>
      </c>
      <c r="AU14" s="17">
        <f>LN(_xll.LognormalValue(AU$2,AU$3))</f>
        <v>0.10147925668731499</v>
      </c>
      <c r="AV14" s="14">
        <f t="shared" si="11"/>
        <v>3023274.7424449343</v>
      </c>
      <c r="AW14" s="14">
        <f>IF(Inputs!$G$2=1,AV14,IF(Inputs!$G$2=2,AVERAGE(AV13:AV14),IF(Inputs!$G$2=3,AVERAGE(AV12:AV14),IF(Inputs!$G$2=4,AVERAGE(AV11:AV14),IF(Inputs!$G$2=5,AVERAGE(AV10:AV14))))))</f>
        <v>3029764.9559929264</v>
      </c>
      <c r="AX14" s="14">
        <f>IF(Inputs!$G$3="Yes",-MIN(MAX(Inputs!$G$1*AW14,-Detail!AX13),AV14*(1+AU14)),-Inputs!$G$1*AW14)</f>
        <v>-121190.59823971706</v>
      </c>
      <c r="AY14" s="14">
        <f t="shared" si="5"/>
        <v>3208883.8178300629</v>
      </c>
      <c r="AZ14" s="14">
        <f>AY14/(1+Inputs!$D$3)^Detail!$A14</f>
        <v>2387710.9224579213</v>
      </c>
      <c r="BA14" s="2" t="e">
        <f>_xll.SimulationMedian(AY14)</f>
        <v>#N/A</v>
      </c>
      <c r="BB14" s="14" t="e">
        <f>BA14/(1+Inputs!$D$3)^Detail!$A14</f>
        <v>#N/A</v>
      </c>
      <c r="BC14" s="15" t="e">
        <f>_xll.SimulationInterval(AZ14,$C$5,)</f>
        <v>#N/A</v>
      </c>
    </row>
    <row r="15" spans="1:55" x14ac:dyDescent="0.2">
      <c r="A15" s="11">
        <v>11</v>
      </c>
      <c r="B15" s="17">
        <f>LN(_xll.LognormalValue(B$2,B$3))</f>
        <v>6.1326002312363806E-2</v>
      </c>
      <c r="C15" s="14">
        <f t="shared" si="6"/>
        <v>9420701.5907314792</v>
      </c>
      <c r="D15" s="13">
        <f>IF(Inputs!$G$2=1,C15,IF(Inputs!$G$2=2,AVERAGE(C14:C15),IF(Inputs!$G$2=3,AVERAGE(C13:C15),IF(Inputs!$G$2=4,AVERAGE(C12:C15),IF(Inputs!$G$2=5,AVERAGE(C11:C15))))))</f>
        <v>9205934.9483317826</v>
      </c>
      <c r="E15" s="14">
        <f>IF(Inputs!$G$3="Yes",-MIN(MAX(Inputs!$G$1*D15,-Detail!E14),C15*(1+B15)),-Inputs!$G$1*D15)</f>
        <v>-368237.39793327131</v>
      </c>
      <c r="F15" s="14">
        <f t="shared" si="0"/>
        <v>9630198.1603354961</v>
      </c>
      <c r="G15" s="14">
        <f>F15/(1+Inputs!$D$3)^Detail!$A15</f>
        <v>6957060.0488886209</v>
      </c>
      <c r="H15" s="2" t="e">
        <f>_xll.SimulationMedian(F15)</f>
        <v>#N/A</v>
      </c>
      <c r="I15" s="14" t="e">
        <f>H15/(1+Inputs!$D$3)^Detail!$A15</f>
        <v>#N/A</v>
      </c>
      <c r="J15" s="15" t="e">
        <f>_xll.SimulationInterval(G15,$C$5,)</f>
        <v>#N/A</v>
      </c>
      <c r="K15" s="17">
        <f>LN(_xll.LognormalValue(K$2,K$3))</f>
        <v>-2.0130317877118373E-2</v>
      </c>
      <c r="L15" s="14">
        <f t="shared" si="7"/>
        <v>4866974.0363056259</v>
      </c>
      <c r="M15" s="14">
        <f>IF(Inputs!$G$2=1,L15,IF(Inputs!$G$2=2,AVERAGE(L14:L15),IF(Inputs!$G$2=3,AVERAGE(L13:L15),IF(Inputs!$G$2=4,AVERAGE(L12:L15),IF(Inputs!$G$2=5,AVERAGE(L11:L15))))))</f>
        <v>4655176.0582651282</v>
      </c>
      <c r="N15" s="14">
        <f>IF(Inputs!$G$3="Yes",-MIN(MAX(Inputs!$G$1*M15,-Detail!N14),L15*(1+K15)),-Inputs!$G$1*M15)</f>
        <v>-186207.04233060512</v>
      </c>
      <c r="O15" s="14">
        <f t="shared" si="1"/>
        <v>4582793.2595245065</v>
      </c>
      <c r="P15" s="14">
        <f>O15/(1+Inputs!$D$3)^Detail!$A15</f>
        <v>3310707.3569338969</v>
      </c>
      <c r="Q15" s="2" t="e">
        <f>_xll.SimulationMedian(O15)</f>
        <v>#N/A</v>
      </c>
      <c r="R15" s="14" t="e">
        <f>Q15/(1+Inputs!$D$3)^Detail!$A15</f>
        <v>#N/A</v>
      </c>
      <c r="S15" s="15" t="e">
        <f>_xll.SimulationInterval(P15,$C$5,)</f>
        <v>#N/A</v>
      </c>
      <c r="T15" s="17">
        <f>LN(_xll.LognormalValue(T$2,T$3))</f>
        <v>6.5620803036295638E-2</v>
      </c>
      <c r="U15" s="14">
        <f t="shared" si="8"/>
        <v>3848784.6888462403</v>
      </c>
      <c r="V15" s="14">
        <f>IF(Inputs!$G$2=1,U15,IF(Inputs!$G$2=2,AVERAGE(U14:U15),IF(Inputs!$G$2=3,AVERAGE(U13:U15),IF(Inputs!$G$2=4,AVERAGE(U12:U15),IF(Inputs!$G$2=5,AVERAGE(U11:U15))))))</f>
        <v>3741848.5043946789</v>
      </c>
      <c r="W15" s="14">
        <f>IF(Inputs!$G$3="Yes",-MIN(MAX(Inputs!$G$1*V15,-Detail!W14),U15*(1+T15)),-Inputs!$G$1*V15)</f>
        <v>-149673.94017578717</v>
      </c>
      <c r="X15" s="14">
        <f t="shared" si="2"/>
        <v>3951671.090666343</v>
      </c>
      <c r="Y15" s="14">
        <f>X15/(1+Inputs!$D$3)^Detail!$A15</f>
        <v>2854771.2740176027</v>
      </c>
      <c r="Z15" s="2" t="e">
        <f>_xll.SimulationMedian(X15)</f>
        <v>#N/A</v>
      </c>
      <c r="AA15" s="14" t="e">
        <f>Z15/(1+Inputs!$D$3)^Detail!$A15</f>
        <v>#N/A</v>
      </c>
      <c r="AB15" s="15" t="e">
        <f>_xll.SimulationInterval(Y15,$C$5,)</f>
        <v>#N/A</v>
      </c>
      <c r="AC15" s="17">
        <f>LN(_xll.LognormalValue(AC$2,AC$3))</f>
        <v>1.8565004163434377E-2</v>
      </c>
      <c r="AD15" s="14">
        <f t="shared" si="9"/>
        <v>3613569.852758565</v>
      </c>
      <c r="AE15" s="14">
        <f>IF(Inputs!$G$2=1,AD15,IF(Inputs!$G$2=2,AVERAGE(AD14:AD15),IF(Inputs!$G$2=3,AVERAGE(AD13:AD15),IF(Inputs!$G$2=4,AVERAGE(AD12:AD15),IF(Inputs!$G$2=5,AVERAGE(AD11:AD15))))))</f>
        <v>3482705.130624725</v>
      </c>
      <c r="AF15" s="14">
        <f>IF(Inputs!$G$3="Yes",-MIN(MAX(Inputs!$G$1*AE15,-Detail!AF14),AD15*(1+AC15)),-Inputs!$G$1*AE15)</f>
        <v>-139308.20522498901</v>
      </c>
      <c r="AG15" s="14">
        <f t="shared" si="3"/>
        <v>3541347.5868949001</v>
      </c>
      <c r="AH15" s="14">
        <f>AG15/(1+Inputs!$D$3)^Detail!$A15</f>
        <v>2558344.8446045602</v>
      </c>
      <c r="AI15" s="2" t="e">
        <f>_xll.SimulationMedian(AG15)</f>
        <v>#N/A</v>
      </c>
      <c r="AJ15" s="14" t="e">
        <f>AI15/(1+Inputs!$D$3)^Detail!$A15</f>
        <v>#N/A</v>
      </c>
      <c r="AK15" s="15" t="e">
        <f>_xll.SimulationInterval(AH15,$C$5,)</f>
        <v>#N/A</v>
      </c>
      <c r="AL15" s="17">
        <f>LN(_xll.LognormalValue(AL$2,AL$3))</f>
        <v>0.11952308305999067</v>
      </c>
      <c r="AM15" s="14">
        <f t="shared" si="10"/>
        <v>3464880.6121948278</v>
      </c>
      <c r="AN15" s="14">
        <f>IF(Inputs!$G$2=1,AM15,IF(Inputs!$G$2=2,AVERAGE(AM14:AM15),IF(Inputs!$G$2=3,AVERAGE(AM13:AM15),IF(Inputs!$G$2=4,AVERAGE(AM12:AM15),IF(Inputs!$G$2=5,AVERAGE(AM11:AM15))))))</f>
        <v>3471361.7734191096</v>
      </c>
      <c r="AO15" s="14">
        <f>IF(Inputs!$G$3="Yes",-MIN(MAX(Inputs!$G$1*AN15,-Detail!AO14),AM15*(1+AL15)),-Inputs!$G$1*AN15)</f>
        <v>-138854.47093676438</v>
      </c>
      <c r="AP15" s="14">
        <f t="shared" si="4"/>
        <v>3740159.3544623773</v>
      </c>
      <c r="AQ15" s="14">
        <f>AP15/(1+Inputs!$D$3)^Detail!$A15</f>
        <v>2701970.6955335131</v>
      </c>
      <c r="AR15" s="2" t="e">
        <f>_xll.SimulationMedian(AP15)</f>
        <v>#N/A</v>
      </c>
      <c r="AS15" s="14" t="e">
        <f>AR15/(1+Inputs!$D$3)^Detail!$A15</f>
        <v>#N/A</v>
      </c>
      <c r="AT15" s="15" t="e">
        <f>_xll.SimulationInterval(AQ15,$C$5,)</f>
        <v>#N/A</v>
      </c>
      <c r="AU15" s="17">
        <f>LN(_xll.LognormalValue(AU$2,AU$3))</f>
        <v>0.15470016086692256</v>
      </c>
      <c r="AV15" s="14">
        <f t="shared" si="11"/>
        <v>3208883.8178300629</v>
      </c>
      <c r="AW15" s="14">
        <f>IF(Inputs!$G$2=1,AV15,IF(Inputs!$G$2=2,AVERAGE(AV14:AV15),IF(Inputs!$G$2=3,AVERAGE(AV13:AV15),IF(Inputs!$G$2=4,AVERAGE(AV12:AV15),IF(Inputs!$G$2=5,AVERAGE(AV11:AV15))))))</f>
        <v>3058214.9301701705</v>
      </c>
      <c r="AX15" s="14">
        <f>IF(Inputs!$G$3="Yes",-MIN(MAX(Inputs!$G$1*AW15,-Detail!AX14),AV15*(1+AU15)),-Inputs!$G$1*AW15)</f>
        <v>-122328.59720680682</v>
      </c>
      <c r="AY15" s="14">
        <f t="shared" si="5"/>
        <v>3582970.0634448314</v>
      </c>
      <c r="AZ15" s="14">
        <f>AY15/(1+Inputs!$D$3)^Detail!$A15</f>
        <v>2588413.8072489635</v>
      </c>
      <c r="BA15" s="2" t="e">
        <f>_xll.SimulationMedian(AY15)</f>
        <v>#N/A</v>
      </c>
      <c r="BB15" s="14" t="e">
        <f>BA15/(1+Inputs!$D$3)^Detail!$A15</f>
        <v>#N/A</v>
      </c>
      <c r="BC15" s="15" t="e">
        <f>_xll.SimulationInterval(AZ15,$C$5,)</f>
        <v>#N/A</v>
      </c>
    </row>
    <row r="16" spans="1:55" x14ac:dyDescent="0.2">
      <c r="A16" s="11">
        <v>12</v>
      </c>
      <c r="B16" s="17">
        <f>LN(_xll.LognormalValue(B$2,B$3))</f>
        <v>0.23870173940735329</v>
      </c>
      <c r="C16" s="14">
        <f t="shared" si="6"/>
        <v>9630198.1603354961</v>
      </c>
      <c r="D16" s="13">
        <f>IF(Inputs!$G$2=1,C16,IF(Inputs!$G$2=2,AVERAGE(C15:C16),IF(Inputs!$G$2=3,AVERAGE(C14:C16),IF(Inputs!$G$2=4,AVERAGE(C13:C16),IF(Inputs!$G$2=5,AVERAGE(C12:C16))))))</f>
        <v>9141827.5443247277</v>
      </c>
      <c r="E16" s="14">
        <f>IF(Inputs!$G$3="Yes",-MIN(MAX(Inputs!$G$1*D16,-Detail!E15),C16*(1+B16)),-Inputs!$G$1*D16)</f>
        <v>-365673.10177298909</v>
      </c>
      <c r="F16" s="14">
        <f t="shared" si="0"/>
        <v>11563270.110272085</v>
      </c>
      <c r="G16" s="14">
        <f>F16/(1+Inputs!$D$3)^Detail!$A16</f>
        <v>8110245.0045816237</v>
      </c>
      <c r="H16" s="2" t="e">
        <f>_xll.SimulationMedian(F16)</f>
        <v>#N/A</v>
      </c>
      <c r="I16" s="14" t="e">
        <f>H16/(1+Inputs!$D$3)^Detail!$A16</f>
        <v>#N/A</v>
      </c>
      <c r="J16" s="15" t="e">
        <f>_xll.SimulationInterval(G16,$C$5,)</f>
        <v>#N/A</v>
      </c>
      <c r="K16" s="17">
        <f>LN(_xll.LognormalValue(K$2,K$3))</f>
        <v>0.16657049568933091</v>
      </c>
      <c r="L16" s="14">
        <f t="shared" si="7"/>
        <v>4582793.2595245065</v>
      </c>
      <c r="M16" s="14">
        <f>IF(Inputs!$G$2=1,L16,IF(Inputs!$G$2=2,AVERAGE(L15:L16),IF(Inputs!$G$2=3,AVERAGE(L14:L16),IF(Inputs!$G$2=4,AVERAGE(L13:L16),IF(Inputs!$G$2=5,AVERAGE(L12:L16))))))</f>
        <v>4709515.651805751</v>
      </c>
      <c r="N16" s="14">
        <f>IF(Inputs!$G$3="Yes",-MIN(MAX(Inputs!$G$1*M16,-Detail!N15),L16*(1+K16)),-Inputs!$G$1*M16)</f>
        <v>-188380.62607223005</v>
      </c>
      <c r="O16" s="14">
        <f t="shared" si="1"/>
        <v>5157770.778332999</v>
      </c>
      <c r="P16" s="14">
        <f>O16/(1+Inputs!$D$3)^Detail!$A16</f>
        <v>3617556.6505700168</v>
      </c>
      <c r="Q16" s="2" t="e">
        <f>_xll.SimulationMedian(O16)</f>
        <v>#N/A</v>
      </c>
      <c r="R16" s="14" t="e">
        <f>Q16/(1+Inputs!$D$3)^Detail!$A16</f>
        <v>#N/A</v>
      </c>
      <c r="S16" s="15" t="e">
        <f>_xll.SimulationInterval(P16,$C$5,)</f>
        <v>#N/A</v>
      </c>
      <c r="T16" s="17">
        <f>LN(_xll.LognormalValue(T$2,T$3))</f>
        <v>-2.3579067664016609E-4</v>
      </c>
      <c r="U16" s="14">
        <f t="shared" si="8"/>
        <v>3951671.090666343</v>
      </c>
      <c r="V16" s="14">
        <f>IF(Inputs!$G$2=1,U16,IF(Inputs!$G$2=2,AVERAGE(U15:U16),IF(Inputs!$G$2=3,AVERAGE(U14:U16),IF(Inputs!$G$2=4,AVERAGE(U13:U16),IF(Inputs!$G$2=5,AVERAGE(U12:U16))))))</f>
        <v>3798553.4593731477</v>
      </c>
      <c r="W16" s="14">
        <f>IF(Inputs!$G$3="Yes",-MIN(MAX(Inputs!$G$1*V16,-Detail!W15),U16*(1+T16)),-Inputs!$G$1*V16)</f>
        <v>-151942.13837492591</v>
      </c>
      <c r="X16" s="14">
        <f t="shared" si="2"/>
        <v>3798797.1850910895</v>
      </c>
      <c r="Y16" s="14">
        <f>X16/(1+Inputs!$D$3)^Detail!$A16</f>
        <v>2664399.9145565922</v>
      </c>
      <c r="Z16" s="2" t="e">
        <f>_xll.SimulationMedian(X16)</f>
        <v>#N/A</v>
      </c>
      <c r="AA16" s="14" t="e">
        <f>Z16/(1+Inputs!$D$3)^Detail!$A16</f>
        <v>#N/A</v>
      </c>
      <c r="AB16" s="15" t="e">
        <f>_xll.SimulationInterval(Y16,$C$5,)</f>
        <v>#N/A</v>
      </c>
      <c r="AC16" s="17">
        <f>LN(_xll.LognormalValue(AC$2,AC$3))</f>
        <v>2.6427933990760898E-2</v>
      </c>
      <c r="AD16" s="14">
        <f t="shared" si="9"/>
        <v>3541347.5868949001</v>
      </c>
      <c r="AE16" s="14">
        <f>IF(Inputs!$G$2=1,AD16,IF(Inputs!$G$2=2,AVERAGE(AD15:AD16),IF(Inputs!$G$2=3,AVERAGE(AD14:AD16),IF(Inputs!$G$2=4,AVERAGE(AD13:AD16),IF(Inputs!$G$2=5,AVERAGE(AD12:AD16))))))</f>
        <v>3550291.2013560045</v>
      </c>
      <c r="AF16" s="14">
        <f>IF(Inputs!$G$3="Yes",-MIN(MAX(Inputs!$G$1*AE16,-Detail!AF15),AD16*(1+AC16)),-Inputs!$G$1*AE16)</f>
        <v>-142011.64805424018</v>
      </c>
      <c r="AG16" s="14">
        <f t="shared" si="3"/>
        <v>3492926.4391054586</v>
      </c>
      <c r="AH16" s="14">
        <f>AG16/(1+Inputs!$D$3)^Detail!$A16</f>
        <v>2449868.3273826549</v>
      </c>
      <c r="AI16" s="2" t="e">
        <f>_xll.SimulationMedian(AG16)</f>
        <v>#N/A</v>
      </c>
      <c r="AJ16" s="14" t="e">
        <f>AI16/(1+Inputs!$D$3)^Detail!$A16</f>
        <v>#N/A</v>
      </c>
      <c r="AK16" s="15" t="e">
        <f>_xll.SimulationInterval(AH16,$C$5,)</f>
        <v>#N/A</v>
      </c>
      <c r="AL16" s="17">
        <f>LN(_xll.LognormalValue(AL$2,AL$3))</f>
        <v>0.11349162554260125</v>
      </c>
      <c r="AM16" s="14">
        <f t="shared" si="10"/>
        <v>3740159.3544623773</v>
      </c>
      <c r="AN16" s="14">
        <f>IF(Inputs!$G$2=1,AM16,IF(Inputs!$G$2=2,AVERAGE(AM15:AM16),IF(Inputs!$G$2=3,AVERAGE(AM14:AM16),IF(Inputs!$G$2=4,AVERAGE(AM13:AM16),IF(Inputs!$G$2=5,AVERAGE(AM12:AM16))))))</f>
        <v>3600486.8550587804</v>
      </c>
      <c r="AO16" s="14">
        <f>IF(Inputs!$G$3="Yes",-MIN(MAX(Inputs!$G$1*AN16,-Detail!AO15),AM16*(1+AL16)),-Inputs!$G$1*AN16)</f>
        <v>-144019.47420235121</v>
      </c>
      <c r="AP16" s="14">
        <f t="shared" si="4"/>
        <v>4020616.6451863274</v>
      </c>
      <c r="AQ16" s="14">
        <f>AP16/(1+Inputs!$D$3)^Detail!$A16</f>
        <v>2819979.6209026603</v>
      </c>
      <c r="AR16" s="2" t="e">
        <f>_xll.SimulationMedian(AP16)</f>
        <v>#N/A</v>
      </c>
      <c r="AS16" s="14" t="e">
        <f>AR16/(1+Inputs!$D$3)^Detail!$A16</f>
        <v>#N/A</v>
      </c>
      <c r="AT16" s="15" t="e">
        <f>_xll.SimulationInterval(AQ16,$C$5,)</f>
        <v>#N/A</v>
      </c>
      <c r="AU16" s="17">
        <f>LN(_xll.LognormalValue(AU$2,AU$3))</f>
        <v>5.8522456844263722E-2</v>
      </c>
      <c r="AV16" s="14">
        <f t="shared" si="11"/>
        <v>3582970.0634448314</v>
      </c>
      <c r="AW16" s="14">
        <f>IF(Inputs!$G$2=1,AV16,IF(Inputs!$G$2=2,AVERAGE(AV15:AV16),IF(Inputs!$G$2=3,AVERAGE(AV14:AV16),IF(Inputs!$G$2=4,AVERAGE(AV13:AV16),IF(Inputs!$G$2=5,AVERAGE(AV12:AV16))))))</f>
        <v>3271709.5412399434</v>
      </c>
      <c r="AX16" s="14">
        <f>IF(Inputs!$G$3="Yes",-MIN(MAX(Inputs!$G$1*AW16,-Detail!AX15),AV16*(1+AU16)),-Inputs!$G$1*AW16)</f>
        <v>-130868.38164959774</v>
      </c>
      <c r="AY16" s="14">
        <f t="shared" si="5"/>
        <v>3661785.8927074727</v>
      </c>
      <c r="AZ16" s="14">
        <f>AY16/(1+Inputs!$D$3)^Detail!$A16</f>
        <v>2568302.9507194865</v>
      </c>
      <c r="BA16" s="2" t="e">
        <f>_xll.SimulationMedian(AY16)</f>
        <v>#N/A</v>
      </c>
      <c r="BB16" s="14" t="e">
        <f>BA16/(1+Inputs!$D$3)^Detail!$A16</f>
        <v>#N/A</v>
      </c>
      <c r="BC16" s="15" t="e">
        <f>_xll.SimulationInterval(AZ16,$C$5,)</f>
        <v>#N/A</v>
      </c>
    </row>
    <row r="17" spans="1:55" x14ac:dyDescent="0.2">
      <c r="A17" s="11">
        <v>13</v>
      </c>
      <c r="B17" s="17">
        <f>LN(_xll.LognormalValue(B$2,B$3))</f>
        <v>9.551052383337616E-2</v>
      </c>
      <c r="C17" s="14">
        <f t="shared" si="6"/>
        <v>11563270.110272085</v>
      </c>
      <c r="D17" s="13">
        <f>IF(Inputs!$G$2=1,C17,IF(Inputs!$G$2=2,AVERAGE(C16:C17),IF(Inputs!$G$2=3,AVERAGE(C15:C17),IF(Inputs!$G$2=4,AVERAGE(C14:C17),IF(Inputs!$G$2=5,AVERAGE(C13:C17))))))</f>
        <v>10204723.28711302</v>
      </c>
      <c r="E17" s="14">
        <f>IF(Inputs!$G$3="Yes",-MIN(MAX(Inputs!$G$1*D17,-Detail!E16),C17*(1+B17)),-Inputs!$G$1*D17)</f>
        <v>-408188.93148452084</v>
      </c>
      <c r="F17" s="14">
        <f t="shared" si="0"/>
        <v>12259495.164246473</v>
      </c>
      <c r="G17" s="14">
        <f>F17/(1+Inputs!$D$3)^Detail!$A17</f>
        <v>8348119.6597335208</v>
      </c>
      <c r="H17" s="2" t="e">
        <f>_xll.SimulationMedian(F17)</f>
        <v>#N/A</v>
      </c>
      <c r="I17" s="14" t="e">
        <f>H17/(1+Inputs!$D$3)^Detail!$A17</f>
        <v>#N/A</v>
      </c>
      <c r="J17" s="15" t="e">
        <f>_xll.SimulationInterval(G17,$C$5,)</f>
        <v>#N/A</v>
      </c>
      <c r="K17" s="17">
        <f>LN(_xll.LognormalValue(K$2,K$3))</f>
        <v>-0.12443873923799127</v>
      </c>
      <c r="L17" s="14">
        <f t="shared" si="7"/>
        <v>5157770.778332999</v>
      </c>
      <c r="M17" s="14">
        <f>IF(Inputs!$G$2=1,L17,IF(Inputs!$G$2=2,AVERAGE(L16:L17),IF(Inputs!$G$2=3,AVERAGE(L15:L17),IF(Inputs!$G$2=4,AVERAGE(L14:L17),IF(Inputs!$G$2=5,AVERAGE(L13:L17))))))</f>
        <v>4869179.3580543771</v>
      </c>
      <c r="N17" s="14">
        <f>IF(Inputs!$G$3="Yes",-MIN(MAX(Inputs!$G$1*M17,-Detail!N16),L17*(1+K17)),-Inputs!$G$1*M17)</f>
        <v>-194767.17432217509</v>
      </c>
      <c r="O17" s="14">
        <f t="shared" si="1"/>
        <v>4321177.1110765124</v>
      </c>
      <c r="P17" s="14">
        <f>O17/(1+Inputs!$D$3)^Detail!$A17</f>
        <v>2942511.3441354004</v>
      </c>
      <c r="Q17" s="2" t="e">
        <f>_xll.SimulationMedian(O17)</f>
        <v>#N/A</v>
      </c>
      <c r="R17" s="14" t="e">
        <f>Q17/(1+Inputs!$D$3)^Detail!$A17</f>
        <v>#N/A</v>
      </c>
      <c r="S17" s="15" t="e">
        <f>_xll.SimulationInterval(P17,$C$5,)</f>
        <v>#N/A</v>
      </c>
      <c r="T17" s="17">
        <f>LN(_xll.LognormalValue(T$2,T$3))</f>
        <v>5.1384870282486471E-2</v>
      </c>
      <c r="U17" s="14">
        <f t="shared" si="8"/>
        <v>3798797.1850910895</v>
      </c>
      <c r="V17" s="14">
        <f>IF(Inputs!$G$2=1,U17,IF(Inputs!$G$2=2,AVERAGE(U16:U17),IF(Inputs!$G$2=3,AVERAGE(U15:U17),IF(Inputs!$G$2=4,AVERAGE(U14:U17),IF(Inputs!$G$2=5,AVERAGE(U13:U17))))))</f>
        <v>3866417.6548678912</v>
      </c>
      <c r="W17" s="14">
        <f>IF(Inputs!$G$3="Yes",-MIN(MAX(Inputs!$G$1*V17,-Detail!W16),U17*(1+T17)),-Inputs!$G$1*V17)</f>
        <v>-154656.70619471566</v>
      </c>
      <c r="X17" s="14">
        <f t="shared" si="2"/>
        <v>3839341.1794817541</v>
      </c>
      <c r="Y17" s="14">
        <f>X17/(1+Inputs!$D$3)^Detail!$A17</f>
        <v>2614404.5208590887</v>
      </c>
      <c r="Z17" s="2" t="e">
        <f>_xll.SimulationMedian(X17)</f>
        <v>#N/A</v>
      </c>
      <c r="AA17" s="14" t="e">
        <f>Z17/(1+Inputs!$D$3)^Detail!$A17</f>
        <v>#N/A</v>
      </c>
      <c r="AB17" s="15" t="e">
        <f>_xll.SimulationInterval(Y17,$C$5,)</f>
        <v>#N/A</v>
      </c>
      <c r="AC17" s="17">
        <f>LN(_xll.LognormalValue(AC$2,AC$3))</f>
        <v>0.15211589406464762</v>
      </c>
      <c r="AD17" s="14">
        <f t="shared" si="9"/>
        <v>3492926.4391054586</v>
      </c>
      <c r="AE17" s="14">
        <f>IF(Inputs!$G$2=1,AD17,IF(Inputs!$G$2=2,AVERAGE(AD16:AD17),IF(Inputs!$G$2=3,AVERAGE(AD15:AD17),IF(Inputs!$G$2=4,AVERAGE(AD14:AD17),IF(Inputs!$G$2=5,AVERAGE(AD13:AD17))))))</f>
        <v>3549281.2929196414</v>
      </c>
      <c r="AF17" s="14">
        <f>IF(Inputs!$G$3="Yes",-MIN(MAX(Inputs!$G$1*AE17,-Detail!AF16),AD17*(1+AC17)),-Inputs!$G$1*AE17)</f>
        <v>-141971.25171678566</v>
      </c>
      <c r="AG17" s="14">
        <f t="shared" si="3"/>
        <v>3882284.8155752458</v>
      </c>
      <c r="AH17" s="14">
        <f>AG17/(1+Inputs!$D$3)^Detail!$A17</f>
        <v>2643647.0474011311</v>
      </c>
      <c r="AI17" s="2" t="e">
        <f>_xll.SimulationMedian(AG17)</f>
        <v>#N/A</v>
      </c>
      <c r="AJ17" s="14" t="e">
        <f>AI17/(1+Inputs!$D$3)^Detail!$A17</f>
        <v>#N/A</v>
      </c>
      <c r="AK17" s="15" t="e">
        <f>_xll.SimulationInterval(AH17,$C$5,)</f>
        <v>#N/A</v>
      </c>
      <c r="AL17" s="17">
        <f>LN(_xll.LognormalValue(AL$2,AL$3))</f>
        <v>8.7485268962470691E-2</v>
      </c>
      <c r="AM17" s="14">
        <f t="shared" si="10"/>
        <v>4020616.6451863274</v>
      </c>
      <c r="AN17" s="14">
        <f>IF(Inputs!$G$2=1,AM17,IF(Inputs!$G$2=2,AVERAGE(AM16:AM17),IF(Inputs!$G$2=3,AVERAGE(AM15:AM17),IF(Inputs!$G$2=4,AVERAGE(AM14:AM17),IF(Inputs!$G$2=5,AVERAGE(AM13:AM17))))))</f>
        <v>3741885.5372811775</v>
      </c>
      <c r="AO17" s="14">
        <f>IF(Inputs!$G$3="Yes",-MIN(MAX(Inputs!$G$1*AN17,-Detail!AO16),AM17*(1+AL17)),-Inputs!$G$1*AN17)</f>
        <v>-149675.42149124711</v>
      </c>
      <c r="AP17" s="14">
        <f t="shared" si="4"/>
        <v>4222685.9522941932</v>
      </c>
      <c r="AQ17" s="14">
        <f>AP17/(1+Inputs!$D$3)^Detail!$A17</f>
        <v>2875443.6575850993</v>
      </c>
      <c r="AR17" s="2" t="e">
        <f>_xll.SimulationMedian(AP17)</f>
        <v>#N/A</v>
      </c>
      <c r="AS17" s="14" t="e">
        <f>AR17/(1+Inputs!$D$3)^Detail!$A17</f>
        <v>#N/A</v>
      </c>
      <c r="AT17" s="15" t="e">
        <f>_xll.SimulationInterval(AQ17,$C$5,)</f>
        <v>#N/A</v>
      </c>
      <c r="AU17" s="17">
        <f>LN(_xll.LognormalValue(AU$2,AU$3))</f>
        <v>9.5946837697088228E-2</v>
      </c>
      <c r="AV17" s="14">
        <f t="shared" si="11"/>
        <v>3661785.8927074727</v>
      </c>
      <c r="AW17" s="14">
        <f>IF(Inputs!$G$2=1,AV17,IF(Inputs!$G$2=2,AVERAGE(AV16:AV17),IF(Inputs!$G$2=3,AVERAGE(AV15:AV17),IF(Inputs!$G$2=4,AVERAGE(AV14:AV17),IF(Inputs!$G$2=5,AVERAGE(AV13:AV17))))))</f>
        <v>3484546.5913274554</v>
      </c>
      <c r="AX17" s="14">
        <f>IF(Inputs!$G$3="Yes",-MIN(MAX(Inputs!$G$1*AW17,-Detail!AX16),AV17*(1+AU17)),-Inputs!$G$1*AW17)</f>
        <v>-139381.8636530982</v>
      </c>
      <c r="AY17" s="14">
        <f t="shared" si="5"/>
        <v>3873740.8057834655</v>
      </c>
      <c r="AZ17" s="14">
        <f>AY17/(1+Inputs!$D$3)^Detail!$A17</f>
        <v>2637828.9924845034</v>
      </c>
      <c r="BA17" s="2" t="e">
        <f>_xll.SimulationMedian(AY17)</f>
        <v>#N/A</v>
      </c>
      <c r="BB17" s="14" t="e">
        <f>BA17/(1+Inputs!$D$3)^Detail!$A17</f>
        <v>#N/A</v>
      </c>
      <c r="BC17" s="15" t="e">
        <f>_xll.SimulationInterval(AZ17,$C$5,)</f>
        <v>#N/A</v>
      </c>
    </row>
    <row r="18" spans="1:55" x14ac:dyDescent="0.2">
      <c r="A18" s="11">
        <v>14</v>
      </c>
      <c r="B18" s="17">
        <f>LN(_xll.LognormalValue(B$2,B$3))</f>
        <v>7.2330100645852408E-2</v>
      </c>
      <c r="C18" s="14">
        <f t="shared" si="6"/>
        <v>12259495.164246473</v>
      </c>
      <c r="D18" s="13">
        <f>IF(Inputs!$G$2=1,C18,IF(Inputs!$G$2=2,AVERAGE(C17:C18),IF(Inputs!$G$2=3,AVERAGE(C16:C18),IF(Inputs!$G$2=4,AVERAGE(C15:C18),IF(Inputs!$G$2=5,AVERAGE(C14:C18))))))</f>
        <v>11150987.811618019</v>
      </c>
      <c r="E18" s="14">
        <f>IF(Inputs!$G$3="Yes",-MIN(MAX(Inputs!$G$1*D18,-Detail!E17),C18*(1+B18)),-Inputs!$G$1*D18)</f>
        <v>-446039.51246472076</v>
      </c>
      <c r="F18" s="14">
        <f t="shared" si="0"/>
        <v>12700186.17087904</v>
      </c>
      <c r="G18" s="14">
        <f>F18/(1+Inputs!$D$3)^Detail!$A18</f>
        <v>8396319.2147795223</v>
      </c>
      <c r="H18" s="2" t="e">
        <f>_xll.SimulationMedian(F18)</f>
        <v>#N/A</v>
      </c>
      <c r="I18" s="14" t="e">
        <f>H18/(1+Inputs!$D$3)^Detail!$A18</f>
        <v>#N/A</v>
      </c>
      <c r="J18" s="15" t="e">
        <f>_xll.SimulationInterval(G18,$C$5,)</f>
        <v>#N/A</v>
      </c>
      <c r="K18" s="17">
        <f>LN(_xll.LognormalValue(K$2,K$3))</f>
        <v>-0.13086034527501572</v>
      </c>
      <c r="L18" s="14">
        <f t="shared" si="7"/>
        <v>4321177.1110765124</v>
      </c>
      <c r="M18" s="14">
        <f>IF(Inputs!$G$2=1,L18,IF(Inputs!$G$2=2,AVERAGE(L17:L18),IF(Inputs!$G$2=3,AVERAGE(L16:L18),IF(Inputs!$G$2=4,AVERAGE(L15:L18),IF(Inputs!$G$2=5,AVERAGE(L14:L18))))))</f>
        <v>4687247.0496446723</v>
      </c>
      <c r="N18" s="14">
        <f>IF(Inputs!$G$3="Yes",-MIN(MAX(Inputs!$G$1*M18,-Detail!N17),L18*(1+K18)),-Inputs!$G$1*M18)</f>
        <v>-187489.88198578689</v>
      </c>
      <c r="O18" s="14">
        <f t="shared" si="1"/>
        <v>3568216.5003407584</v>
      </c>
      <c r="P18" s="14">
        <f>O18/(1+Inputs!$D$3)^Detail!$A18</f>
        <v>2359011.4633910744</v>
      </c>
      <c r="Q18" s="2" t="e">
        <f>_xll.SimulationMedian(O18)</f>
        <v>#N/A</v>
      </c>
      <c r="R18" s="14" t="e">
        <f>Q18/(1+Inputs!$D$3)^Detail!$A18</f>
        <v>#N/A</v>
      </c>
      <c r="S18" s="15" t="e">
        <f>_xll.SimulationInterval(P18,$C$5,)</f>
        <v>#N/A</v>
      </c>
      <c r="T18" s="17">
        <f>LN(_xll.LognormalValue(T$2,T$3))</f>
        <v>-1.5306502696694209E-2</v>
      </c>
      <c r="U18" s="14">
        <f t="shared" si="8"/>
        <v>3839341.1794817541</v>
      </c>
      <c r="V18" s="14">
        <f>IF(Inputs!$G$2=1,U18,IF(Inputs!$G$2=2,AVERAGE(U17:U18),IF(Inputs!$G$2=3,AVERAGE(U16:U18),IF(Inputs!$G$2=4,AVERAGE(U15:U18),IF(Inputs!$G$2=5,AVERAGE(U14:U18))))))</f>
        <v>3863269.818413062</v>
      </c>
      <c r="W18" s="14">
        <f>IF(Inputs!$G$3="Yes",-MIN(MAX(Inputs!$G$1*V18,-Detail!W17),U18*(1+T18)),-Inputs!$G$1*V18)</f>
        <v>-154530.79273652248</v>
      </c>
      <c r="X18" s="14">
        <f t="shared" si="2"/>
        <v>3626043.5006279652</v>
      </c>
      <c r="Y18" s="14">
        <f>X18/(1+Inputs!$D$3)^Detail!$A18</f>
        <v>2397241.9229380256</v>
      </c>
      <c r="Z18" s="2" t="e">
        <f>_xll.SimulationMedian(X18)</f>
        <v>#N/A</v>
      </c>
      <c r="AA18" s="14" t="e">
        <f>Z18/(1+Inputs!$D$3)^Detail!$A18</f>
        <v>#N/A</v>
      </c>
      <c r="AB18" s="15" t="e">
        <f>_xll.SimulationInterval(Y18,$C$5,)</f>
        <v>#N/A</v>
      </c>
      <c r="AC18" s="17">
        <f>LN(_xll.LognormalValue(AC$2,AC$3))</f>
        <v>0.10389290011097281</v>
      </c>
      <c r="AD18" s="14">
        <f t="shared" si="9"/>
        <v>3882284.8155752458</v>
      </c>
      <c r="AE18" s="14">
        <f>IF(Inputs!$G$2=1,AD18,IF(Inputs!$G$2=2,AVERAGE(AD17:AD18),IF(Inputs!$G$2=3,AVERAGE(AD16:AD18),IF(Inputs!$G$2=4,AVERAGE(AD15:AD18),IF(Inputs!$G$2=5,AVERAGE(AD14:AD18))))))</f>
        <v>3638852.947191868</v>
      </c>
      <c r="AF18" s="14">
        <f>IF(Inputs!$G$3="Yes",-MIN(MAX(Inputs!$G$1*AE18,-Detail!AF17),AD18*(1+AC18)),-Inputs!$G$1*AE18)</f>
        <v>-145554.11788767471</v>
      </c>
      <c r="AG18" s="14">
        <f t="shared" si="3"/>
        <v>4140072.5262344759</v>
      </c>
      <c r="AH18" s="14">
        <f>AG18/(1+Inputs!$D$3)^Detail!$A18</f>
        <v>2737075.6644740845</v>
      </c>
      <c r="AI18" s="2" t="e">
        <f>_xll.SimulationMedian(AG18)</f>
        <v>#N/A</v>
      </c>
      <c r="AJ18" s="14" t="e">
        <f>AI18/(1+Inputs!$D$3)^Detail!$A18</f>
        <v>#N/A</v>
      </c>
      <c r="AK18" s="15" t="e">
        <f>_xll.SimulationInterval(AH18,$C$5,)</f>
        <v>#N/A</v>
      </c>
      <c r="AL18" s="17">
        <f>LN(_xll.LognormalValue(AL$2,AL$3))</f>
        <v>3.7663234877160057E-2</v>
      </c>
      <c r="AM18" s="14">
        <f t="shared" si="10"/>
        <v>4222685.9522941932</v>
      </c>
      <c r="AN18" s="14">
        <f>IF(Inputs!$G$2=1,AM18,IF(Inputs!$G$2=2,AVERAGE(AM17:AM18),IF(Inputs!$G$2=3,AVERAGE(AM16:AM18),IF(Inputs!$G$2=4,AVERAGE(AM15:AM18),IF(Inputs!$G$2=5,AVERAGE(AM14:AM18))))))</f>
        <v>3994487.3173142993</v>
      </c>
      <c r="AO18" s="14">
        <f>IF(Inputs!$G$3="Yes",-MIN(MAX(Inputs!$G$1*AN18,-Detail!AO17),AM18*(1+AL18)),-Inputs!$G$1*AN18)</f>
        <v>-159779.49269257198</v>
      </c>
      <c r="AP18" s="14">
        <f t="shared" si="4"/>
        <v>4221946.4724353617</v>
      </c>
      <c r="AQ18" s="14">
        <f>AP18/(1+Inputs!$D$3)^Detail!$A18</f>
        <v>2791203.9881401262</v>
      </c>
      <c r="AR18" s="2" t="e">
        <f>_xll.SimulationMedian(AP18)</f>
        <v>#N/A</v>
      </c>
      <c r="AS18" s="14" t="e">
        <f>AR18/(1+Inputs!$D$3)^Detail!$A18</f>
        <v>#N/A</v>
      </c>
      <c r="AT18" s="15" t="e">
        <f>_xll.SimulationInterval(AQ18,$C$5,)</f>
        <v>#N/A</v>
      </c>
      <c r="AU18" s="17">
        <f>LN(_xll.LognormalValue(AU$2,AU$3))</f>
        <v>7.3839452129278371E-3</v>
      </c>
      <c r="AV18" s="14">
        <f t="shared" si="11"/>
        <v>3873740.8057834655</v>
      </c>
      <c r="AW18" s="14">
        <f>IF(Inputs!$G$2=1,AV18,IF(Inputs!$G$2=2,AVERAGE(AV17:AV18),IF(Inputs!$G$2=3,AVERAGE(AV16:AV18),IF(Inputs!$G$2=4,AVERAGE(AV15:AV18),IF(Inputs!$G$2=5,AVERAGE(AV14:AV18))))))</f>
        <v>3706165.5873119235</v>
      </c>
      <c r="AX18" s="14">
        <f>IF(Inputs!$G$3="Yes",-MIN(MAX(Inputs!$G$1*AW18,-Detail!AX17),AV18*(1+AU18)),-Inputs!$G$1*AW18)</f>
        <v>-148246.62349247694</v>
      </c>
      <c r="AY18" s="14">
        <f t="shared" si="5"/>
        <v>3754097.6721699764</v>
      </c>
      <c r="AZ18" s="14">
        <f>AY18/(1+Inputs!$D$3)^Detail!$A18</f>
        <v>2481900.8158538011</v>
      </c>
      <c r="BA18" s="2" t="e">
        <f>_xll.SimulationMedian(AY18)</f>
        <v>#N/A</v>
      </c>
      <c r="BB18" s="14" t="e">
        <f>BA18/(1+Inputs!$D$3)^Detail!$A18</f>
        <v>#N/A</v>
      </c>
      <c r="BC18" s="15" t="e">
        <f>_xll.SimulationInterval(AZ18,$C$5,)</f>
        <v>#N/A</v>
      </c>
    </row>
    <row r="19" spans="1:55" x14ac:dyDescent="0.2">
      <c r="A19" s="11">
        <v>15</v>
      </c>
      <c r="B19" s="17">
        <f>LN(_xll.LognormalValue(B$2,B$3))</f>
        <v>0.15861257603938414</v>
      </c>
      <c r="C19" s="14">
        <f t="shared" si="6"/>
        <v>12700186.17087904</v>
      </c>
      <c r="D19" s="13">
        <f>IF(Inputs!$G$2=1,C19,IF(Inputs!$G$2=2,AVERAGE(C18:C19),IF(Inputs!$G$2=3,AVERAGE(C17:C19),IF(Inputs!$G$2=4,AVERAGE(C16:C19),IF(Inputs!$G$2=5,AVERAGE(C15:C19))))))</f>
        <v>12174317.148465866</v>
      </c>
      <c r="E19" s="14">
        <f>IF(Inputs!$G$3="Yes",-MIN(MAX(Inputs!$G$1*D19,-Detail!E18),C19*(1+B19)),-Inputs!$G$1*D19)</f>
        <v>-486972.68593863468</v>
      </c>
      <c r="F19" s="14">
        <f t="shared" si="0"/>
        <v>14227622.729683293</v>
      </c>
      <c r="G19" s="14">
        <f>F19/(1+Inputs!$D$3)^Detail!$A19</f>
        <v>9132169.6321003232</v>
      </c>
      <c r="H19" s="2" t="e">
        <f>_xll.SimulationMedian(F19)</f>
        <v>#N/A</v>
      </c>
      <c r="I19" s="14" t="e">
        <f>H19/(1+Inputs!$D$3)^Detail!$A19</f>
        <v>#N/A</v>
      </c>
      <c r="J19" s="15" t="e">
        <f>_xll.SimulationInterval(G19,$C$5,)</f>
        <v>#N/A</v>
      </c>
      <c r="K19" s="17">
        <f>LN(_xll.LognormalValue(K$2,K$3))</f>
        <v>0.30168278645085639</v>
      </c>
      <c r="L19" s="14">
        <f t="shared" si="7"/>
        <v>3568216.5003407584</v>
      </c>
      <c r="M19" s="14">
        <f>IF(Inputs!$G$2=1,L19,IF(Inputs!$G$2=2,AVERAGE(L18:L19),IF(Inputs!$G$2=3,AVERAGE(L17:L19),IF(Inputs!$G$2=4,AVERAGE(L16:L19),IF(Inputs!$G$2=5,AVERAGE(L15:L19))))))</f>
        <v>4349054.7965834234</v>
      </c>
      <c r="N19" s="14">
        <f>IF(Inputs!$G$3="Yes",-MIN(MAX(Inputs!$G$1*M19,-Detail!N18),L19*(1+K19)),-Inputs!$G$1*M19)</f>
        <v>-173962.19186333695</v>
      </c>
      <c r="O19" s="14">
        <f t="shared" si="1"/>
        <v>4470723.8049601447</v>
      </c>
      <c r="P19" s="14">
        <f>O19/(1+Inputs!$D$3)^Detail!$A19</f>
        <v>2869587.4877245817</v>
      </c>
      <c r="Q19" s="2" t="e">
        <f>_xll.SimulationMedian(O19)</f>
        <v>#N/A</v>
      </c>
      <c r="R19" s="14" t="e">
        <f>Q19/(1+Inputs!$D$3)^Detail!$A19</f>
        <v>#N/A</v>
      </c>
      <c r="S19" s="15" t="e">
        <f>_xll.SimulationInterval(P19,$C$5,)</f>
        <v>#N/A</v>
      </c>
      <c r="T19" s="17">
        <f>LN(_xll.LognormalValue(T$2,T$3))</f>
        <v>0.11394808723911297</v>
      </c>
      <c r="U19" s="14">
        <f t="shared" si="8"/>
        <v>3626043.5006279652</v>
      </c>
      <c r="V19" s="14">
        <f>IF(Inputs!$G$2=1,U19,IF(Inputs!$G$2=2,AVERAGE(U18:U19),IF(Inputs!$G$2=3,AVERAGE(U17:U19),IF(Inputs!$G$2=4,AVERAGE(U16:U19),IF(Inputs!$G$2=5,AVERAGE(U15:U19))))))</f>
        <v>3754727.2884002696</v>
      </c>
      <c r="W19" s="14">
        <f>IF(Inputs!$G$3="Yes",-MIN(MAX(Inputs!$G$1*V19,-Detail!W18),U19*(1+T19)),-Inputs!$G$1*V19)</f>
        <v>-150189.09153601079</v>
      </c>
      <c r="X19" s="14">
        <f t="shared" si="2"/>
        <v>3889035.1302343286</v>
      </c>
      <c r="Y19" s="14">
        <f>X19/(1+Inputs!$D$3)^Detail!$A19</f>
        <v>2496223.6621864536</v>
      </c>
      <c r="Z19" s="2" t="e">
        <f>_xll.SimulationMedian(X19)</f>
        <v>#N/A</v>
      </c>
      <c r="AA19" s="14" t="e">
        <f>Z19/(1+Inputs!$D$3)^Detail!$A19</f>
        <v>#N/A</v>
      </c>
      <c r="AB19" s="15" t="e">
        <f>_xll.SimulationInterval(Y19,$C$5,)</f>
        <v>#N/A</v>
      </c>
      <c r="AC19" s="17">
        <f>LN(_xll.LognormalValue(AC$2,AC$3))</f>
        <v>2.8811519155443697E-2</v>
      </c>
      <c r="AD19" s="14">
        <f t="shared" si="9"/>
        <v>4140072.5262344759</v>
      </c>
      <c r="AE19" s="14">
        <f>IF(Inputs!$G$2=1,AD19,IF(Inputs!$G$2=2,AVERAGE(AD18:AD19),IF(Inputs!$G$2=3,AVERAGE(AD17:AD19),IF(Inputs!$G$2=4,AVERAGE(AD16:AD19),IF(Inputs!$G$2=5,AVERAGE(AD15:AD19))))))</f>
        <v>3838427.9269717266</v>
      </c>
      <c r="AF19" s="14">
        <f>IF(Inputs!$G$3="Yes",-MIN(MAX(Inputs!$G$1*AE19,-Detail!AF18),AD19*(1+AC19)),-Inputs!$G$1*AE19)</f>
        <v>-153537.11707886908</v>
      </c>
      <c r="AG19" s="14">
        <f t="shared" si="3"/>
        <v>4105817.1880501374</v>
      </c>
      <c r="AH19" s="14">
        <f>AG19/(1+Inputs!$D$3)^Detail!$A19</f>
        <v>2635367.8159767766</v>
      </c>
      <c r="AI19" s="2" t="e">
        <f>_xll.SimulationMedian(AG19)</f>
        <v>#N/A</v>
      </c>
      <c r="AJ19" s="14" t="e">
        <f>AI19/(1+Inputs!$D$3)^Detail!$A19</f>
        <v>#N/A</v>
      </c>
      <c r="AK19" s="15" t="e">
        <f>_xll.SimulationInterval(AH19,$C$5,)</f>
        <v>#N/A</v>
      </c>
      <c r="AL19" s="17">
        <f>LN(_xll.LognormalValue(AL$2,AL$3))</f>
        <v>0.17905095814924749</v>
      </c>
      <c r="AM19" s="14">
        <f t="shared" si="10"/>
        <v>4221946.4724353617</v>
      </c>
      <c r="AN19" s="14">
        <f>IF(Inputs!$G$2=1,AM19,IF(Inputs!$G$2=2,AVERAGE(AM18:AM19),IF(Inputs!$G$2=3,AVERAGE(AM17:AM19),IF(Inputs!$G$2=4,AVERAGE(AM16:AM19),IF(Inputs!$G$2=5,AVERAGE(AM15:AM19))))))</f>
        <v>4155083.0233052946</v>
      </c>
      <c r="AO19" s="14">
        <f>IF(Inputs!$G$3="Yes",-MIN(MAX(Inputs!$G$1*AN19,-Detail!AO18),AM19*(1+AL19)),-Inputs!$G$1*AN19)</f>
        <v>-166203.32093221179</v>
      </c>
      <c r="AP19" s="14">
        <f t="shared" si="4"/>
        <v>4811686.7126475368</v>
      </c>
      <c r="AQ19" s="14">
        <f>AP19/(1+Inputs!$D$3)^Detail!$A19</f>
        <v>3088438.6036428586</v>
      </c>
      <c r="AR19" s="2" t="e">
        <f>_xll.SimulationMedian(AP19)</f>
        <v>#N/A</v>
      </c>
      <c r="AS19" s="14" t="e">
        <f>AR19/(1+Inputs!$D$3)^Detail!$A19</f>
        <v>#N/A</v>
      </c>
      <c r="AT19" s="15" t="e">
        <f>_xll.SimulationInterval(AQ19,$C$5,)</f>
        <v>#N/A</v>
      </c>
      <c r="AU19" s="17">
        <f>LN(_xll.LognormalValue(AU$2,AU$3))</f>
        <v>5.4546511708810905E-2</v>
      </c>
      <c r="AV19" s="14">
        <f t="shared" si="11"/>
        <v>3754097.6721699764</v>
      </c>
      <c r="AW19" s="14">
        <f>IF(Inputs!$G$2=1,AV19,IF(Inputs!$G$2=2,AVERAGE(AV18:AV19),IF(Inputs!$G$2=3,AVERAGE(AV17:AV19),IF(Inputs!$G$2=4,AVERAGE(AV16:AV19),IF(Inputs!$G$2=5,AVERAGE(AV15:AV19))))))</f>
        <v>3763208.1235536379</v>
      </c>
      <c r="AX19" s="14">
        <f>IF(Inputs!$G$3="Yes",-MIN(MAX(Inputs!$G$1*AW19,-Detail!AX18),AV19*(1+AU19)),-Inputs!$G$1*AW19)</f>
        <v>-150528.32494214553</v>
      </c>
      <c r="AY19" s="14">
        <f t="shared" si="5"/>
        <v>3808342.27985887</v>
      </c>
      <c r="AZ19" s="14">
        <f>AY19/(1+Inputs!$D$3)^Detail!$A19</f>
        <v>2444429.99210347</v>
      </c>
      <c r="BA19" s="2" t="e">
        <f>_xll.SimulationMedian(AY19)</f>
        <v>#N/A</v>
      </c>
      <c r="BB19" s="14" t="e">
        <f>BA19/(1+Inputs!$D$3)^Detail!$A19</f>
        <v>#N/A</v>
      </c>
      <c r="BC19" s="15" t="e">
        <f>_xll.SimulationInterval(AZ19,$C$5,)</f>
        <v>#N/A</v>
      </c>
    </row>
    <row r="20" spans="1:55" x14ac:dyDescent="0.2">
      <c r="A20" s="11">
        <v>16</v>
      </c>
      <c r="B20" s="17">
        <f>LN(_xll.LognormalValue(B$2,B$3))</f>
        <v>-4.4071518528027945E-2</v>
      </c>
      <c r="C20" s="14">
        <f t="shared" si="6"/>
        <v>14227622.729683293</v>
      </c>
      <c r="D20" s="13">
        <f>IF(Inputs!$G$2=1,C20,IF(Inputs!$G$2=2,AVERAGE(C19:C20),IF(Inputs!$G$2=3,AVERAGE(C18:C20),IF(Inputs!$G$2=4,AVERAGE(C17:C20),IF(Inputs!$G$2=5,AVERAGE(C16:C20))))))</f>
        <v>13062434.688269602</v>
      </c>
      <c r="E20" s="14">
        <f>IF(Inputs!$G$3="Yes",-MIN(MAX(Inputs!$G$1*D20,-Detail!E19),C20*(1+B20)),-Inputs!$G$1*D20)</f>
        <v>-522497.38753078412</v>
      </c>
      <c r="F20" s="14">
        <f t="shared" si="0"/>
        <v>13078092.403411482</v>
      </c>
      <c r="G20" s="14">
        <f>F20/(1+Inputs!$D$3)^Detail!$A20</f>
        <v>8149834.8138717618</v>
      </c>
      <c r="H20" s="2" t="e">
        <f>_xll.SimulationMedian(F20)</f>
        <v>#N/A</v>
      </c>
      <c r="I20" s="14" t="e">
        <f>H20/(1+Inputs!$D$3)^Detail!$A20</f>
        <v>#N/A</v>
      </c>
      <c r="J20" s="15" t="e">
        <f>_xll.SimulationInterval(G20,$C$5,)</f>
        <v>#N/A</v>
      </c>
      <c r="K20" s="17">
        <f>LN(_xll.LognormalValue(K$2,K$3))</f>
        <v>0.11581839100745313</v>
      </c>
      <c r="L20" s="14">
        <f t="shared" si="7"/>
        <v>4470723.8049601447</v>
      </c>
      <c r="M20" s="14">
        <f>IF(Inputs!$G$2=1,L20,IF(Inputs!$G$2=2,AVERAGE(L19:L20),IF(Inputs!$G$2=3,AVERAGE(L18:L20),IF(Inputs!$G$2=4,AVERAGE(L17:L20),IF(Inputs!$G$2=5,AVERAGE(L16:L20))))))</f>
        <v>4120039.138792472</v>
      </c>
      <c r="N20" s="14">
        <f>IF(Inputs!$G$3="Yes",-MIN(MAX(Inputs!$G$1*M20,-Detail!N19),L20*(1+K20)),-Inputs!$G$1*M20)</f>
        <v>-164801.56555169888</v>
      </c>
      <c r="O20" s="14">
        <f t="shared" si="1"/>
        <v>4823714.2771376483</v>
      </c>
      <c r="P20" s="14">
        <f>O20/(1+Inputs!$D$3)^Detail!$A20</f>
        <v>3005979.2617562348</v>
      </c>
      <c r="Q20" s="2" t="e">
        <f>_xll.SimulationMedian(O20)</f>
        <v>#N/A</v>
      </c>
      <c r="R20" s="14" t="e">
        <f>Q20/(1+Inputs!$D$3)^Detail!$A20</f>
        <v>#N/A</v>
      </c>
      <c r="S20" s="15" t="e">
        <f>_xll.SimulationInterval(P20,$C$5,)</f>
        <v>#N/A</v>
      </c>
      <c r="T20" s="17">
        <f>LN(_xll.LognormalValue(T$2,T$3))</f>
        <v>0.13486581910289699</v>
      </c>
      <c r="U20" s="14">
        <f t="shared" si="8"/>
        <v>3889035.1302343286</v>
      </c>
      <c r="V20" s="14">
        <f>IF(Inputs!$G$2=1,U20,IF(Inputs!$G$2=2,AVERAGE(U19:U20),IF(Inputs!$G$2=3,AVERAGE(U18:U20),IF(Inputs!$G$2=4,AVERAGE(U17:U20),IF(Inputs!$G$2=5,AVERAGE(U16:U20))))))</f>
        <v>3784806.6034480161</v>
      </c>
      <c r="W20" s="14">
        <f>IF(Inputs!$G$3="Yes",-MIN(MAX(Inputs!$G$1*V20,-Detail!W19),U20*(1+T20)),-Inputs!$G$1*V20)</f>
        <v>-151392.26413792066</v>
      </c>
      <c r="X20" s="14">
        <f t="shared" si="2"/>
        <v>4262140.774455402</v>
      </c>
      <c r="Y20" s="14">
        <f>X20/(1+Inputs!$D$3)^Detail!$A20</f>
        <v>2656025.2209426207</v>
      </c>
      <c r="Z20" s="2" t="e">
        <f>_xll.SimulationMedian(X20)</f>
        <v>#N/A</v>
      </c>
      <c r="AA20" s="14" t="e">
        <f>Z20/(1+Inputs!$D$3)^Detail!$A20</f>
        <v>#N/A</v>
      </c>
      <c r="AB20" s="15" t="e">
        <f>_xll.SimulationInterval(Y20,$C$5,)</f>
        <v>#N/A</v>
      </c>
      <c r="AC20" s="17">
        <f>LN(_xll.LognormalValue(AC$2,AC$3))</f>
        <v>9.1336754740170584E-2</v>
      </c>
      <c r="AD20" s="14">
        <f t="shared" si="9"/>
        <v>4105817.1880501374</v>
      </c>
      <c r="AE20" s="14">
        <f>IF(Inputs!$G$2=1,AD20,IF(Inputs!$G$2=2,AVERAGE(AD19:AD20),IF(Inputs!$G$2=3,AVERAGE(AD18:AD20),IF(Inputs!$G$2=4,AVERAGE(AD17:AD20),IF(Inputs!$G$2=5,AVERAGE(AD16:AD20))))))</f>
        <v>4042724.84328662</v>
      </c>
      <c r="AF20" s="14">
        <f>IF(Inputs!$G$3="Yes",-MIN(MAX(Inputs!$G$1*AE20,-Detail!AF19),AD20*(1+AC20)),-Inputs!$G$1*AE20)</f>
        <v>-161708.99373146481</v>
      </c>
      <c r="AG20" s="14">
        <f t="shared" si="3"/>
        <v>4319120.2118315846</v>
      </c>
      <c r="AH20" s="14">
        <f>AG20/(1+Inputs!$D$3)^Detail!$A20</f>
        <v>2691532.9225308206</v>
      </c>
      <c r="AI20" s="2" t="e">
        <f>_xll.SimulationMedian(AG20)</f>
        <v>#N/A</v>
      </c>
      <c r="AJ20" s="14" t="e">
        <f>AI20/(1+Inputs!$D$3)^Detail!$A20</f>
        <v>#N/A</v>
      </c>
      <c r="AK20" s="15" t="e">
        <f>_xll.SimulationInterval(AH20,$C$5,)</f>
        <v>#N/A</v>
      </c>
      <c r="AL20" s="17">
        <f>LN(_xll.LognormalValue(AL$2,AL$3))</f>
        <v>5.0104428249721097E-2</v>
      </c>
      <c r="AM20" s="14">
        <f t="shared" si="10"/>
        <v>4811686.7126475368</v>
      </c>
      <c r="AN20" s="14">
        <f>IF(Inputs!$G$2=1,AM20,IF(Inputs!$G$2=2,AVERAGE(AM19:AM20),IF(Inputs!$G$2=3,AVERAGE(AM18:AM20),IF(Inputs!$G$2=4,AVERAGE(AM17:AM20),IF(Inputs!$G$2=5,AVERAGE(AM16:AM20))))))</f>
        <v>4418773.0457923645</v>
      </c>
      <c r="AO20" s="14">
        <f>IF(Inputs!$G$3="Yes",-MIN(MAX(Inputs!$G$1*AN20,-Detail!AO19),AM20*(1+AL20)),-Inputs!$G$1*AN20)</f>
        <v>-176750.92183169458</v>
      </c>
      <c r="AP20" s="14">
        <f t="shared" si="4"/>
        <v>4876022.602469828</v>
      </c>
      <c r="AQ20" s="14">
        <f>AP20/(1+Inputs!$D$3)^Detail!$A20</f>
        <v>3038576.0807492193</v>
      </c>
      <c r="AR20" s="2" t="e">
        <f>_xll.SimulationMedian(AP20)</f>
        <v>#N/A</v>
      </c>
      <c r="AS20" s="14" t="e">
        <f>AR20/(1+Inputs!$D$3)^Detail!$A20</f>
        <v>#N/A</v>
      </c>
      <c r="AT20" s="15" t="e">
        <f>_xll.SimulationInterval(AQ20,$C$5,)</f>
        <v>#N/A</v>
      </c>
      <c r="AU20" s="17">
        <f>LN(_xll.LognormalValue(AU$2,AU$3))</f>
        <v>8.0769511993630666E-2</v>
      </c>
      <c r="AV20" s="14">
        <f t="shared" si="11"/>
        <v>3808342.27985887</v>
      </c>
      <c r="AW20" s="14">
        <f>IF(Inputs!$G$2=1,AV20,IF(Inputs!$G$2=2,AVERAGE(AV19:AV20),IF(Inputs!$G$2=3,AVERAGE(AV18:AV20),IF(Inputs!$G$2=4,AVERAGE(AV17:AV20),IF(Inputs!$G$2=5,AVERAGE(AV16:AV20))))))</f>
        <v>3812060.2526041041</v>
      </c>
      <c r="AX20" s="14">
        <f>IF(Inputs!$G$3="Yes",-MIN(MAX(Inputs!$G$1*AW20,-Detail!AX19),AV20*(1+AU20)),-Inputs!$G$1*AW20)</f>
        <v>-152482.41010416416</v>
      </c>
      <c r="AY20" s="14">
        <f t="shared" si="5"/>
        <v>3963457.8172036177</v>
      </c>
      <c r="AZ20" s="14">
        <f>AY20/(1+Inputs!$D$3)^Detail!$A20</f>
        <v>2469895.8766748141</v>
      </c>
      <c r="BA20" s="2" t="e">
        <f>_xll.SimulationMedian(AY20)</f>
        <v>#N/A</v>
      </c>
      <c r="BB20" s="14" t="e">
        <f>BA20/(1+Inputs!$D$3)^Detail!$A20</f>
        <v>#N/A</v>
      </c>
      <c r="BC20" s="15" t="e">
        <f>_xll.SimulationInterval(AZ20,$C$5,)</f>
        <v>#N/A</v>
      </c>
    </row>
    <row r="21" spans="1:55" x14ac:dyDescent="0.2">
      <c r="A21" s="11">
        <v>17</v>
      </c>
      <c r="B21" s="17">
        <f>LN(_xll.LognormalValue(B$2,B$3))</f>
        <v>0.2024806911847403</v>
      </c>
      <c r="C21" s="14">
        <f t="shared" si="6"/>
        <v>13078092.403411482</v>
      </c>
      <c r="D21" s="13">
        <f>IF(Inputs!$G$2=1,C21,IF(Inputs!$G$2=2,AVERAGE(C20:C21),IF(Inputs!$G$2=3,AVERAGE(C19:C21),IF(Inputs!$G$2=4,AVERAGE(C18:C21),IF(Inputs!$G$2=5,AVERAGE(C17:C21))))))</f>
        <v>13335300.434657937</v>
      </c>
      <c r="E21" s="14">
        <f>IF(Inputs!$G$3="Yes",-MIN(MAX(Inputs!$G$1*D21,-Detail!E20),C21*(1+B21)),-Inputs!$G$1*D21)</f>
        <v>-533412.01738631749</v>
      </c>
      <c r="F21" s="14">
        <f t="shared" si="0"/>
        <v>15192741.575245824</v>
      </c>
      <c r="G21" s="14">
        <f>F21/(1+Inputs!$D$3)^Detail!$A21</f>
        <v>9191858.5104933195</v>
      </c>
      <c r="H21" s="2" t="e">
        <f>_xll.SimulationMedian(F21)</f>
        <v>#N/A</v>
      </c>
      <c r="I21" s="14" t="e">
        <f>H21/(1+Inputs!$D$3)^Detail!$A21</f>
        <v>#N/A</v>
      </c>
      <c r="J21" s="15" t="e">
        <f>_xll.SimulationInterval(G21,$C$5,)</f>
        <v>#N/A</v>
      </c>
      <c r="K21" s="17">
        <f>LN(_xll.LognormalValue(K$2,K$3))</f>
        <v>7.3443770601409733E-2</v>
      </c>
      <c r="L21" s="14">
        <f t="shared" si="7"/>
        <v>4823714.2771376483</v>
      </c>
      <c r="M21" s="14">
        <f>IF(Inputs!$G$2=1,L21,IF(Inputs!$G$2=2,AVERAGE(L20:L21),IF(Inputs!$G$2=3,AVERAGE(L19:L21),IF(Inputs!$G$2=4,AVERAGE(L18:L21),IF(Inputs!$G$2=5,AVERAGE(L17:L21))))))</f>
        <v>4287551.5274795173</v>
      </c>
      <c r="N21" s="14">
        <f>IF(Inputs!$G$3="Yes",-MIN(MAX(Inputs!$G$1*M21,-Detail!N20),L21*(1+K21)),-Inputs!$G$1*M21)</f>
        <v>-171502.06109918069</v>
      </c>
      <c r="O21" s="14">
        <f t="shared" si="1"/>
        <v>5006483.9808553094</v>
      </c>
      <c r="P21" s="14">
        <f>O21/(1+Inputs!$D$3)^Detail!$A21</f>
        <v>3029005.1442758609</v>
      </c>
      <c r="Q21" s="2" t="e">
        <f>_xll.SimulationMedian(O21)</f>
        <v>#N/A</v>
      </c>
      <c r="R21" s="14" t="e">
        <f>Q21/(1+Inputs!$D$3)^Detail!$A21</f>
        <v>#N/A</v>
      </c>
      <c r="S21" s="15" t="e">
        <f>_xll.SimulationInterval(P21,$C$5,)</f>
        <v>#N/A</v>
      </c>
      <c r="T21" s="17">
        <f>LN(_xll.LognormalValue(T$2,T$3))</f>
        <v>-7.4416718891866809E-2</v>
      </c>
      <c r="U21" s="14">
        <f t="shared" si="8"/>
        <v>4262140.774455402</v>
      </c>
      <c r="V21" s="14">
        <f>IF(Inputs!$G$2=1,U21,IF(Inputs!$G$2=2,AVERAGE(U20:U21),IF(Inputs!$G$2=3,AVERAGE(U19:U21),IF(Inputs!$G$2=4,AVERAGE(U18:U21),IF(Inputs!$G$2=5,AVERAGE(U17:U21))))))</f>
        <v>3925739.8017725651</v>
      </c>
      <c r="W21" s="14">
        <f>IF(Inputs!$G$3="Yes",-MIN(MAX(Inputs!$G$1*V21,-Detail!W20),U21*(1+T21)),-Inputs!$G$1*V21)</f>
        <v>-157029.59207090261</v>
      </c>
      <c r="X21" s="14">
        <f t="shared" si="2"/>
        <v>3787936.6504942882</v>
      </c>
      <c r="Y21" s="14">
        <f>X21/(1+Inputs!$D$3)^Detail!$A21</f>
        <v>2291763.9693672014</v>
      </c>
      <c r="Z21" s="2" t="e">
        <f>_xll.SimulationMedian(X21)</f>
        <v>#N/A</v>
      </c>
      <c r="AA21" s="14" t="e">
        <f>Z21/(1+Inputs!$D$3)^Detail!$A21</f>
        <v>#N/A</v>
      </c>
      <c r="AB21" s="15" t="e">
        <f>_xll.SimulationInterval(Y21,$C$5,)</f>
        <v>#N/A</v>
      </c>
      <c r="AC21" s="17">
        <f>LN(_xll.LognormalValue(AC$2,AC$3))</f>
        <v>2.7033096443015558E-2</v>
      </c>
      <c r="AD21" s="14">
        <f t="shared" si="9"/>
        <v>4319120.2118315846</v>
      </c>
      <c r="AE21" s="14">
        <f>IF(Inputs!$G$2=1,AD21,IF(Inputs!$G$2=2,AVERAGE(AD20:AD21),IF(Inputs!$G$2=3,AVERAGE(AD19:AD21),IF(Inputs!$G$2=4,AVERAGE(AD18:AD21),IF(Inputs!$G$2=5,AVERAGE(AD17:AD21))))))</f>
        <v>4188336.6420387328</v>
      </c>
      <c r="AF21" s="14">
        <f>IF(Inputs!$G$3="Yes",-MIN(MAX(Inputs!$G$1*AE21,-Detail!AF20),AD21*(1+AC21)),-Inputs!$G$1*AE21)</f>
        <v>-167533.46568154931</v>
      </c>
      <c r="AG21" s="14">
        <f t="shared" si="3"/>
        <v>4268345.939385457</v>
      </c>
      <c r="AH21" s="14">
        <f>AG21/(1+Inputs!$D$3)^Detail!$A21</f>
        <v>2582419.4898829507</v>
      </c>
      <c r="AI21" s="2" t="e">
        <f>_xll.SimulationMedian(AG21)</f>
        <v>#N/A</v>
      </c>
      <c r="AJ21" s="14" t="e">
        <f>AI21/(1+Inputs!$D$3)^Detail!$A21</f>
        <v>#N/A</v>
      </c>
      <c r="AK21" s="15" t="e">
        <f>_xll.SimulationInterval(AH21,$C$5,)</f>
        <v>#N/A</v>
      </c>
      <c r="AL21" s="17">
        <f>LN(_xll.LognormalValue(AL$2,AL$3))</f>
        <v>2.157721252622068E-2</v>
      </c>
      <c r="AM21" s="14">
        <f t="shared" si="10"/>
        <v>4876022.602469828</v>
      </c>
      <c r="AN21" s="14">
        <f>IF(Inputs!$G$2=1,AM21,IF(Inputs!$G$2=2,AVERAGE(AM20:AM21),IF(Inputs!$G$2=3,AVERAGE(AM19:AM21),IF(Inputs!$G$2=4,AVERAGE(AM18:AM21),IF(Inputs!$G$2=5,AVERAGE(AM17:AM21))))))</f>
        <v>4636551.9291842422</v>
      </c>
      <c r="AO21" s="14">
        <f>IF(Inputs!$G$3="Yes",-MIN(MAX(Inputs!$G$1*AN21,-Detail!AO20),AM21*(1+AL21)),-Inputs!$G$1*AN21)</f>
        <v>-185462.07716736969</v>
      </c>
      <c r="AP21" s="14">
        <f t="shared" si="4"/>
        <v>4795771.5012786053</v>
      </c>
      <c r="AQ21" s="14">
        <f>AP21/(1+Inputs!$D$3)^Detail!$A21</f>
        <v>2901520.6287872246</v>
      </c>
      <c r="AR21" s="2" t="e">
        <f>_xll.SimulationMedian(AP21)</f>
        <v>#N/A</v>
      </c>
      <c r="AS21" s="14" t="e">
        <f>AR21/(1+Inputs!$D$3)^Detail!$A21</f>
        <v>#N/A</v>
      </c>
      <c r="AT21" s="15" t="e">
        <f>_xll.SimulationInterval(AQ21,$C$5,)</f>
        <v>#N/A</v>
      </c>
      <c r="AU21" s="17">
        <f>LN(_xll.LognormalValue(AU$2,AU$3))</f>
        <v>4.6401123741561967E-2</v>
      </c>
      <c r="AV21" s="14">
        <f t="shared" si="11"/>
        <v>3963457.8172036177</v>
      </c>
      <c r="AW21" s="14">
        <f>IF(Inputs!$G$2=1,AV21,IF(Inputs!$G$2=2,AVERAGE(AV20:AV21),IF(Inputs!$G$2=3,AVERAGE(AV19:AV21),IF(Inputs!$G$2=4,AVERAGE(AV18:AV21),IF(Inputs!$G$2=5,AVERAGE(AV17:AV21))))))</f>
        <v>3841965.9230774879</v>
      </c>
      <c r="AX21" s="14">
        <f>IF(Inputs!$G$3="Yes",-MIN(MAX(Inputs!$G$1*AW21,-Detail!AX20),AV21*(1+AU21)),-Inputs!$G$1*AW21)</f>
        <v>-153678.63692309952</v>
      </c>
      <c r="AY21" s="14">
        <f t="shared" si="5"/>
        <v>3993688.0769010447</v>
      </c>
      <c r="AZ21" s="14">
        <f>AY21/(1+Inputs!$D$3)^Detail!$A21</f>
        <v>2416246.9660993093</v>
      </c>
      <c r="BA21" s="2" t="e">
        <f>_xll.SimulationMedian(AY21)</f>
        <v>#N/A</v>
      </c>
      <c r="BB21" s="14" t="e">
        <f>BA21/(1+Inputs!$D$3)^Detail!$A21</f>
        <v>#N/A</v>
      </c>
      <c r="BC21" s="15" t="e">
        <f>_xll.SimulationInterval(AZ21,$C$5,)</f>
        <v>#N/A</v>
      </c>
    </row>
    <row r="22" spans="1:55" x14ac:dyDescent="0.2">
      <c r="A22" s="11">
        <v>18</v>
      </c>
      <c r="B22" s="17">
        <f>LN(_xll.LognormalValue(B$2,B$3))</f>
        <v>0.18504157979882266</v>
      </c>
      <c r="C22" s="14">
        <f t="shared" si="6"/>
        <v>15192741.575245824</v>
      </c>
      <c r="D22" s="13">
        <f>IF(Inputs!$G$2=1,C22,IF(Inputs!$G$2=2,AVERAGE(C21:C22),IF(Inputs!$G$2=3,AVERAGE(C20:C22),IF(Inputs!$G$2=4,AVERAGE(C19:C22),IF(Inputs!$G$2=5,AVERAGE(C18:C22))))))</f>
        <v>14166152.236113533</v>
      </c>
      <c r="E22" s="14">
        <f>IF(Inputs!$G$3="Yes",-MIN(MAX(Inputs!$G$1*D22,-Detail!E21),C22*(1+B22)),-Inputs!$G$1*D22)</f>
        <v>-566646.08944454137</v>
      </c>
      <c r="F22" s="14">
        <f t="shared" si="0"/>
        <v>17437384.388360023</v>
      </c>
      <c r="G22" s="14">
        <f>F22/(1+Inputs!$D$3)^Detail!$A22</f>
        <v>10242625.560655029</v>
      </c>
      <c r="H22" s="2" t="e">
        <f>_xll.SimulationMedian(F22)</f>
        <v>#N/A</v>
      </c>
      <c r="I22" s="14" t="e">
        <f>H22/(1+Inputs!$D$3)^Detail!$A22</f>
        <v>#N/A</v>
      </c>
      <c r="J22" s="15" t="e">
        <f>_xll.SimulationInterval(G22,$C$5,)</f>
        <v>#N/A</v>
      </c>
      <c r="K22" s="17">
        <f>LN(_xll.LognormalValue(K$2,K$3))</f>
        <v>-0.16094750967046151</v>
      </c>
      <c r="L22" s="14">
        <f t="shared" si="7"/>
        <v>5006483.9808553094</v>
      </c>
      <c r="M22" s="14">
        <f>IF(Inputs!$G$2=1,L22,IF(Inputs!$G$2=2,AVERAGE(L21:L22),IF(Inputs!$G$2=3,AVERAGE(L20:L22),IF(Inputs!$G$2=4,AVERAGE(L19:L22),IF(Inputs!$G$2=5,AVERAGE(L18:L22))))))</f>
        <v>4766974.0209843675</v>
      </c>
      <c r="N22" s="14">
        <f>IF(Inputs!$G$3="Yes",-MIN(MAX(Inputs!$G$1*M22,-Detail!N21),L22*(1+K22)),-Inputs!$G$1*M22)</f>
        <v>-190678.96083937469</v>
      </c>
      <c r="O22" s="14">
        <f t="shared" si="1"/>
        <v>4010023.8910922138</v>
      </c>
      <c r="P22" s="14">
        <f>O22/(1+Inputs!$D$3)^Detail!$A22</f>
        <v>2355466.4100400303</v>
      </c>
      <c r="Q22" s="2" t="e">
        <f>_xll.SimulationMedian(O22)</f>
        <v>#N/A</v>
      </c>
      <c r="R22" s="14" t="e">
        <f>Q22/(1+Inputs!$D$3)^Detail!$A22</f>
        <v>#N/A</v>
      </c>
      <c r="S22" s="15" t="e">
        <f>_xll.SimulationInterval(P22,$C$5,)</f>
        <v>#N/A</v>
      </c>
      <c r="T22" s="17">
        <f>LN(_xll.LognormalValue(T$2,T$3))</f>
        <v>0.17146942021044215</v>
      </c>
      <c r="U22" s="14">
        <f t="shared" si="8"/>
        <v>3787936.6504942882</v>
      </c>
      <c r="V22" s="14">
        <f>IF(Inputs!$G$2=1,U22,IF(Inputs!$G$2=2,AVERAGE(U21:U22),IF(Inputs!$G$2=3,AVERAGE(U20:U22),IF(Inputs!$G$2=4,AVERAGE(U19:U22),IF(Inputs!$G$2=5,AVERAGE(U18:U22))))))</f>
        <v>3979704.1850613398</v>
      </c>
      <c r="W22" s="14">
        <f>IF(Inputs!$G$3="Yes",-MIN(MAX(Inputs!$G$1*V22,-Detail!W21),U22*(1+T22)),-Inputs!$G$1*V22)</f>
        <v>-159188.1674024536</v>
      </c>
      <c r="X22" s="14">
        <f t="shared" si="2"/>
        <v>4278263.7843459742</v>
      </c>
      <c r="Y22" s="14">
        <f>X22/(1+Inputs!$D$3)^Detail!$A22</f>
        <v>2513029.0768848564</v>
      </c>
      <c r="Z22" s="2" t="e">
        <f>_xll.SimulationMedian(X22)</f>
        <v>#N/A</v>
      </c>
      <c r="AA22" s="14" t="e">
        <f>Z22/(1+Inputs!$D$3)^Detail!$A22</f>
        <v>#N/A</v>
      </c>
      <c r="AB22" s="15" t="e">
        <f>_xll.SimulationInterval(Y22,$C$5,)</f>
        <v>#N/A</v>
      </c>
      <c r="AC22" s="17">
        <f>LN(_xll.LognormalValue(AC$2,AC$3))</f>
        <v>0.12916097770853843</v>
      </c>
      <c r="AD22" s="14">
        <f t="shared" si="9"/>
        <v>4268345.939385457</v>
      </c>
      <c r="AE22" s="14">
        <f>IF(Inputs!$G$2=1,AD22,IF(Inputs!$G$2=2,AVERAGE(AD21:AD22),IF(Inputs!$G$2=3,AVERAGE(AD20:AD22),IF(Inputs!$G$2=4,AVERAGE(AD19:AD22),IF(Inputs!$G$2=5,AVERAGE(AD18:AD22))))))</f>
        <v>4231094.4464223934</v>
      </c>
      <c r="AF22" s="14">
        <f>IF(Inputs!$G$3="Yes",-MIN(MAX(Inputs!$G$1*AE22,-Detail!AF21),AD22*(1+AC22)),-Inputs!$G$1*AE22)</f>
        <v>-169243.77785689573</v>
      </c>
      <c r="AG22" s="14">
        <f t="shared" si="3"/>
        <v>4650405.8962578569</v>
      </c>
      <c r="AH22" s="14">
        <f>AG22/(1+Inputs!$D$3)^Detail!$A22</f>
        <v>2731623.3466888317</v>
      </c>
      <c r="AI22" s="2" t="e">
        <f>_xll.SimulationMedian(AG22)</f>
        <v>#N/A</v>
      </c>
      <c r="AJ22" s="14" t="e">
        <f>AI22/(1+Inputs!$D$3)^Detail!$A22</f>
        <v>#N/A</v>
      </c>
      <c r="AK22" s="15" t="e">
        <f>_xll.SimulationInterval(AH22,$C$5,)</f>
        <v>#N/A</v>
      </c>
      <c r="AL22" s="17">
        <f>LN(_xll.LognormalValue(AL$2,AL$3))</f>
        <v>-3.3550136607305193E-2</v>
      </c>
      <c r="AM22" s="14">
        <f t="shared" si="10"/>
        <v>4795771.5012786053</v>
      </c>
      <c r="AN22" s="14">
        <f>IF(Inputs!$G$2=1,AM22,IF(Inputs!$G$2=2,AVERAGE(AM21:AM22),IF(Inputs!$G$2=3,AVERAGE(AM20:AM22),IF(Inputs!$G$2=4,AVERAGE(AM19:AM22),IF(Inputs!$G$2=5,AVERAGE(AM18:AM22))))))</f>
        <v>4827826.9387986567</v>
      </c>
      <c r="AO22" s="14">
        <f>IF(Inputs!$G$3="Yes",-MIN(MAX(Inputs!$G$1*AN22,-Detail!AO21),AM22*(1+AL22)),-Inputs!$G$1*AN22)</f>
        <v>-193113.07755194628</v>
      </c>
      <c r="AP22" s="14">
        <f t="shared" si="4"/>
        <v>4441759.6347213406</v>
      </c>
      <c r="AQ22" s="14">
        <f>AP22/(1+Inputs!$D$3)^Detail!$A22</f>
        <v>2609065.6577629852</v>
      </c>
      <c r="AR22" s="2" t="e">
        <f>_xll.SimulationMedian(AP22)</f>
        <v>#N/A</v>
      </c>
      <c r="AS22" s="14" t="e">
        <f>AR22/(1+Inputs!$D$3)^Detail!$A22</f>
        <v>#N/A</v>
      </c>
      <c r="AT22" s="15" t="e">
        <f>_xll.SimulationInterval(AQ22,$C$5,)</f>
        <v>#N/A</v>
      </c>
      <c r="AU22" s="17">
        <f>LN(_xll.LognormalValue(AU$2,AU$3))</f>
        <v>1.8040957923163969E-2</v>
      </c>
      <c r="AV22" s="14">
        <f t="shared" si="11"/>
        <v>3993688.0769010447</v>
      </c>
      <c r="AW22" s="14">
        <f>IF(Inputs!$G$2=1,AV22,IF(Inputs!$G$2=2,AVERAGE(AV21:AV22),IF(Inputs!$G$2=3,AVERAGE(AV20:AV22),IF(Inputs!$G$2=4,AVERAGE(AV19:AV22),IF(Inputs!$G$2=5,AVERAGE(AV18:AV22))))))</f>
        <v>3921829.3913211771</v>
      </c>
      <c r="AX22" s="14">
        <f>IF(Inputs!$G$3="Yes",-MIN(MAX(Inputs!$G$1*AW22,-Detail!AX21),AV22*(1+AU22)),-Inputs!$G$1*AW22)</f>
        <v>-156873.1756528471</v>
      </c>
      <c r="AY22" s="14">
        <f t="shared" si="5"/>
        <v>3908864.8598018107</v>
      </c>
      <c r="AZ22" s="14">
        <f>AY22/(1+Inputs!$D$3)^Detail!$A22</f>
        <v>2296046.1405483605</v>
      </c>
      <c r="BA22" s="2" t="e">
        <f>_xll.SimulationMedian(AY22)</f>
        <v>#N/A</v>
      </c>
      <c r="BB22" s="14" t="e">
        <f>BA22/(1+Inputs!$D$3)^Detail!$A22</f>
        <v>#N/A</v>
      </c>
      <c r="BC22" s="15" t="e">
        <f>_xll.SimulationInterval(AZ22,$C$5,)</f>
        <v>#N/A</v>
      </c>
    </row>
    <row r="23" spans="1:55" x14ac:dyDescent="0.2">
      <c r="A23" s="11">
        <v>19</v>
      </c>
      <c r="B23" s="17">
        <f>LN(_xll.LognormalValue(B$2,B$3))</f>
        <v>5.9401452527734815E-2</v>
      </c>
      <c r="C23" s="14">
        <f t="shared" si="6"/>
        <v>17437384.388360023</v>
      </c>
      <c r="D23" s="13">
        <f>IF(Inputs!$G$2=1,C23,IF(Inputs!$G$2=2,AVERAGE(C22:C23),IF(Inputs!$G$2=3,AVERAGE(C21:C23),IF(Inputs!$G$2=4,AVERAGE(C20:C23),IF(Inputs!$G$2=5,AVERAGE(C19:C23))))))</f>
        <v>15236072.789005777</v>
      </c>
      <c r="E23" s="14">
        <f>IF(Inputs!$G$3="Yes",-MIN(MAX(Inputs!$G$1*D23,-Detail!E22),C23*(1+B23)),-Inputs!$G$1*D23)</f>
        <v>-609442.91156023112</v>
      </c>
      <c r="F23" s="14">
        <f t="shared" si="0"/>
        <v>17863747.437752828</v>
      </c>
      <c r="G23" s="14">
        <f>F23/(1+Inputs!$D$3)^Detail!$A23</f>
        <v>10187445.550247766</v>
      </c>
      <c r="H23" s="2" t="e">
        <f>_xll.SimulationMedian(F23)</f>
        <v>#N/A</v>
      </c>
      <c r="I23" s="14" t="e">
        <f>H23/(1+Inputs!$D$3)^Detail!$A23</f>
        <v>#N/A</v>
      </c>
      <c r="J23" s="15" t="e">
        <f>_xll.SimulationInterval(G23,$C$5,)</f>
        <v>#N/A</v>
      </c>
      <c r="K23" s="17">
        <f>LN(_xll.LognormalValue(K$2,K$3))</f>
        <v>0.16361186340602882</v>
      </c>
      <c r="L23" s="14">
        <f t="shared" si="7"/>
        <v>4010023.8910922138</v>
      </c>
      <c r="M23" s="14">
        <f>IF(Inputs!$G$2=1,L23,IF(Inputs!$G$2=2,AVERAGE(L22:L23),IF(Inputs!$G$2=3,AVERAGE(L21:L23),IF(Inputs!$G$2=4,AVERAGE(L20:L23),IF(Inputs!$G$2=5,AVERAGE(L19:L23))))))</f>
        <v>4613407.3830283908</v>
      </c>
      <c r="N23" s="14">
        <f>IF(Inputs!$G$3="Yes",-MIN(MAX(Inputs!$G$1*M23,-Detail!N22),L23*(1+K23)),-Inputs!$G$1*M23)</f>
        <v>-184536.29532113564</v>
      </c>
      <c r="O23" s="14">
        <f t="shared" si="1"/>
        <v>4481575.0768953692</v>
      </c>
      <c r="P23" s="14">
        <f>O23/(1+Inputs!$D$3)^Detail!$A23</f>
        <v>2555779.6444620076</v>
      </c>
      <c r="Q23" s="2" t="e">
        <f>_xll.SimulationMedian(O23)</f>
        <v>#N/A</v>
      </c>
      <c r="R23" s="14" t="e">
        <f>Q23/(1+Inputs!$D$3)^Detail!$A23</f>
        <v>#N/A</v>
      </c>
      <c r="S23" s="15" t="e">
        <f>_xll.SimulationInterval(P23,$C$5,)</f>
        <v>#N/A</v>
      </c>
      <c r="T23" s="17">
        <f>LN(_xll.LognormalValue(T$2,T$3))</f>
        <v>7.8764275100781864E-2</v>
      </c>
      <c r="U23" s="14">
        <f t="shared" si="8"/>
        <v>4278263.7843459742</v>
      </c>
      <c r="V23" s="14">
        <f>IF(Inputs!$G$2=1,U23,IF(Inputs!$G$2=2,AVERAGE(U22:U23),IF(Inputs!$G$2=3,AVERAGE(U21:U23),IF(Inputs!$G$2=4,AVERAGE(U20:U23),IF(Inputs!$G$2=5,AVERAGE(U19:U23))))))</f>
        <v>4109447.0697652213</v>
      </c>
      <c r="W23" s="14">
        <f>IF(Inputs!$G$3="Yes",-MIN(MAX(Inputs!$G$1*V23,-Detail!W22),U23*(1+T23)),-Inputs!$G$1*V23)</f>
        <v>-164377.88279060886</v>
      </c>
      <c r="X23" s="14">
        <f t="shared" si="2"/>
        <v>4450860.2472193027</v>
      </c>
      <c r="Y23" s="14">
        <f>X23/(1+Inputs!$D$3)^Detail!$A23</f>
        <v>2538263.4062818382</v>
      </c>
      <c r="Z23" s="2" t="e">
        <f>_xll.SimulationMedian(X23)</f>
        <v>#N/A</v>
      </c>
      <c r="AA23" s="14" t="e">
        <f>Z23/(1+Inputs!$D$3)^Detail!$A23</f>
        <v>#N/A</v>
      </c>
      <c r="AB23" s="15" t="e">
        <f>_xll.SimulationInterval(Y23,$C$5,)</f>
        <v>#N/A</v>
      </c>
      <c r="AC23" s="17">
        <f>LN(_xll.LognormalValue(AC$2,AC$3))</f>
        <v>4.7820560257369346E-2</v>
      </c>
      <c r="AD23" s="14">
        <f t="shared" si="9"/>
        <v>4650405.8962578569</v>
      </c>
      <c r="AE23" s="14">
        <f>IF(Inputs!$G$2=1,AD23,IF(Inputs!$G$2=2,AVERAGE(AD22:AD23),IF(Inputs!$G$2=3,AVERAGE(AD21:AD23),IF(Inputs!$G$2=4,AVERAGE(AD20:AD23),IF(Inputs!$G$2=5,AVERAGE(AD19:AD23))))))</f>
        <v>4412624.0158249661</v>
      </c>
      <c r="AF23" s="14">
        <f>IF(Inputs!$G$3="Yes",-MIN(MAX(Inputs!$G$1*AE23,-Detail!AF22),AD23*(1+AC23)),-Inputs!$G$1*AE23)</f>
        <v>-176504.96063299864</v>
      </c>
      <c r="AG23" s="14">
        <f t="shared" si="3"/>
        <v>4696285.9510080833</v>
      </c>
      <c r="AH23" s="14">
        <f>AG23/(1+Inputs!$D$3)^Detail!$A23</f>
        <v>2678226.2557730624</v>
      </c>
      <c r="AI23" s="2" t="e">
        <f>_xll.SimulationMedian(AG23)</f>
        <v>#N/A</v>
      </c>
      <c r="AJ23" s="14" t="e">
        <f>AI23/(1+Inputs!$D$3)^Detail!$A23</f>
        <v>#N/A</v>
      </c>
      <c r="AK23" s="15" t="e">
        <f>_xll.SimulationInterval(AH23,$C$5,)</f>
        <v>#N/A</v>
      </c>
      <c r="AL23" s="17">
        <f>LN(_xll.LognormalValue(AL$2,AL$3))</f>
        <v>0.10080036829770019</v>
      </c>
      <c r="AM23" s="14">
        <f t="shared" si="10"/>
        <v>4441759.6347213406</v>
      </c>
      <c r="AN23" s="14">
        <f>IF(Inputs!$G$2=1,AM23,IF(Inputs!$G$2=2,AVERAGE(AM22:AM23),IF(Inputs!$G$2=3,AVERAGE(AM21:AM23),IF(Inputs!$G$2=4,AVERAGE(AM20:AM23),IF(Inputs!$G$2=5,AVERAGE(AM19:AM23))))))</f>
        <v>4704517.912823258</v>
      </c>
      <c r="AO23" s="14">
        <f>IF(Inputs!$G$3="Yes",-MIN(MAX(Inputs!$G$1*AN23,-Detail!AO22),AM23*(1+AL23)),-Inputs!$G$1*AN23)</f>
        <v>-188180.71651293032</v>
      </c>
      <c r="AP23" s="14">
        <f t="shared" si="4"/>
        <v>4701309.9252781793</v>
      </c>
      <c r="AQ23" s="14">
        <f>AP23/(1+Inputs!$D$3)^Detail!$A23</f>
        <v>2681091.3580983607</v>
      </c>
      <c r="AR23" s="2" t="e">
        <f>_xll.SimulationMedian(AP23)</f>
        <v>#N/A</v>
      </c>
      <c r="AS23" s="14" t="e">
        <f>AR23/(1+Inputs!$D$3)^Detail!$A23</f>
        <v>#N/A</v>
      </c>
      <c r="AT23" s="15" t="e">
        <f>_xll.SimulationInterval(AQ23,$C$5,)</f>
        <v>#N/A</v>
      </c>
      <c r="AU23" s="17">
        <f>LN(_xll.LognormalValue(AU$2,AU$3))</f>
        <v>4.8737296939881415E-2</v>
      </c>
      <c r="AV23" s="14">
        <f t="shared" si="11"/>
        <v>3908864.8598018107</v>
      </c>
      <c r="AW23" s="14">
        <f>IF(Inputs!$G$2=1,AV23,IF(Inputs!$G$2=2,AVERAGE(AV22:AV23),IF(Inputs!$G$2=3,AVERAGE(AV21:AV23),IF(Inputs!$G$2=4,AVERAGE(AV20:AV23),IF(Inputs!$G$2=5,AVERAGE(AV19:AV23))))))</f>
        <v>3955336.9179688245</v>
      </c>
      <c r="AX23" s="14">
        <f>IF(Inputs!$G$3="Yes",-MIN(MAX(Inputs!$G$1*AW23,-Detail!AX22),AV23*(1+AU23)),-Inputs!$G$1*AW23)</f>
        <v>-158213.47671875299</v>
      </c>
      <c r="AY23" s="14">
        <f t="shared" si="5"/>
        <v>3941158.8904530862</v>
      </c>
      <c r="AZ23" s="14">
        <f>AY23/(1+Inputs!$D$3)^Detail!$A23</f>
        <v>2247587.8446709854</v>
      </c>
      <c r="BA23" s="2" t="e">
        <f>_xll.SimulationMedian(AY23)</f>
        <v>#N/A</v>
      </c>
      <c r="BB23" s="14" t="e">
        <f>BA23/(1+Inputs!$D$3)^Detail!$A23</f>
        <v>#N/A</v>
      </c>
      <c r="BC23" s="15" t="e">
        <f>_xll.SimulationInterval(AZ23,$C$5,)</f>
        <v>#N/A</v>
      </c>
    </row>
    <row r="24" spans="1:55" x14ac:dyDescent="0.2">
      <c r="A24" s="11">
        <v>20</v>
      </c>
      <c r="B24" s="17">
        <f>LN(_xll.LognormalValue(B$2,B$3))</f>
        <v>0.61509458492100932</v>
      </c>
      <c r="C24" s="14">
        <f t="shared" si="6"/>
        <v>17863747.437752828</v>
      </c>
      <c r="D24" s="13">
        <f>IF(Inputs!$G$2=1,C24,IF(Inputs!$G$2=2,AVERAGE(C23:C24),IF(Inputs!$G$2=3,AVERAGE(C22:C24),IF(Inputs!$G$2=4,AVERAGE(C21:C24),IF(Inputs!$G$2=5,AVERAGE(C20:C24))))))</f>
        <v>16831291.133786228</v>
      </c>
      <c r="E24" s="14">
        <f>IF(Inputs!$G$3="Yes",-MIN(MAX(Inputs!$G$1*D24,-Detail!E23),C24*(1+B24)),-Inputs!$G$1*D24)</f>
        <v>-673251.64535144914</v>
      </c>
      <c r="F24" s="14">
        <f t="shared" si="0"/>
        <v>28178390.107759699</v>
      </c>
      <c r="G24" s="14">
        <f>F24/(1+Inputs!$D$3)^Detail!$A24</f>
        <v>15601691.394670611</v>
      </c>
      <c r="H24" s="2" t="e">
        <f>_xll.SimulationMedian(F24)</f>
        <v>#N/A</v>
      </c>
      <c r="I24" s="14" t="e">
        <f>H24/(1+Inputs!$D$3)^Detail!$A24</f>
        <v>#N/A</v>
      </c>
      <c r="J24" s="15" t="e">
        <f>_xll.SimulationInterval(G24,$C$5,)</f>
        <v>#N/A</v>
      </c>
      <c r="K24" s="17">
        <f>LN(_xll.LognormalValue(K$2,K$3))</f>
        <v>0.11516369172378743</v>
      </c>
      <c r="L24" s="14">
        <f t="shared" si="7"/>
        <v>4481575.0768953692</v>
      </c>
      <c r="M24" s="14">
        <f>IF(Inputs!$G$2=1,L24,IF(Inputs!$G$2=2,AVERAGE(L23:L24),IF(Inputs!$G$2=3,AVERAGE(L22:L24),IF(Inputs!$G$2=4,AVERAGE(L21:L24),IF(Inputs!$G$2=5,AVERAGE(L20:L24))))))</f>
        <v>4499360.9829476308</v>
      </c>
      <c r="N24" s="14">
        <f>IF(Inputs!$G$3="Yes",-MIN(MAX(Inputs!$G$1*M24,-Detail!N23),L24*(1+K24)),-Inputs!$G$1*M24)</f>
        <v>-179974.43931790523</v>
      </c>
      <c r="O24" s="14">
        <f t="shared" si="1"/>
        <v>4817715.3681700518</v>
      </c>
      <c r="P24" s="14">
        <f>O24/(1+Inputs!$D$3)^Detail!$A24</f>
        <v>2667452.1899266499</v>
      </c>
      <c r="Q24" s="2" t="e">
        <f>_xll.SimulationMedian(O24)</f>
        <v>#N/A</v>
      </c>
      <c r="R24" s="14" t="e">
        <f>Q24/(1+Inputs!$D$3)^Detail!$A24</f>
        <v>#N/A</v>
      </c>
      <c r="S24" s="15" t="e">
        <f>_xll.SimulationInterval(P24,$C$5,)</f>
        <v>#N/A</v>
      </c>
      <c r="T24" s="17">
        <f>LN(_xll.LognormalValue(T$2,T$3))</f>
        <v>-6.7272600477003203E-2</v>
      </c>
      <c r="U24" s="14">
        <f t="shared" si="8"/>
        <v>4450860.2472193027</v>
      </c>
      <c r="V24" s="14">
        <f>IF(Inputs!$G$2=1,U24,IF(Inputs!$G$2=2,AVERAGE(U23:U24),IF(Inputs!$G$2=3,AVERAGE(U22:U24),IF(Inputs!$G$2=4,AVERAGE(U21:U24),IF(Inputs!$G$2=5,AVERAGE(U20:U24))))))</f>
        <v>4172353.5606865212</v>
      </c>
      <c r="W24" s="14">
        <f>IF(Inputs!$G$3="Yes",-MIN(MAX(Inputs!$G$1*V24,-Detail!W23),U24*(1+T24)),-Inputs!$G$1*V24)</f>
        <v>-166894.14242746084</v>
      </c>
      <c r="X24" s="14">
        <f t="shared" si="2"/>
        <v>3984545.1616016817</v>
      </c>
      <c r="Y24" s="14">
        <f>X24/(1+Inputs!$D$3)^Detail!$A24</f>
        <v>2206146.0474393233</v>
      </c>
      <c r="Z24" s="2" t="e">
        <f>_xll.SimulationMedian(X24)</f>
        <v>#N/A</v>
      </c>
      <c r="AA24" s="14" t="e">
        <f>Z24/(1+Inputs!$D$3)^Detail!$A24</f>
        <v>#N/A</v>
      </c>
      <c r="AB24" s="15" t="e">
        <f>_xll.SimulationInterval(Y24,$C$5,)</f>
        <v>#N/A</v>
      </c>
      <c r="AC24" s="17">
        <f>LN(_xll.LognormalValue(AC$2,AC$3))</f>
        <v>4.8831248254571032E-2</v>
      </c>
      <c r="AD24" s="14">
        <f t="shared" si="9"/>
        <v>4696285.9510080833</v>
      </c>
      <c r="AE24" s="14">
        <f>IF(Inputs!$G$2=1,AD24,IF(Inputs!$G$2=2,AVERAGE(AD23:AD24),IF(Inputs!$G$2=3,AVERAGE(AD22:AD24),IF(Inputs!$G$2=4,AVERAGE(AD21:AD24),IF(Inputs!$G$2=5,AVERAGE(AD20:AD24))))))</f>
        <v>4538345.9288837994</v>
      </c>
      <c r="AF24" s="14">
        <f>IF(Inputs!$G$3="Yes",-MIN(MAX(Inputs!$G$1*AE24,-Detail!AF23),AD24*(1+AC24)),-Inputs!$G$1*AE24)</f>
        <v>-181533.83715535197</v>
      </c>
      <c r="AG24" s="14">
        <f t="shared" si="3"/>
        <v>4744077.6190008605</v>
      </c>
      <c r="AH24" s="14">
        <f>AG24/(1+Inputs!$D$3)^Detail!$A24</f>
        <v>2626680.7536188136</v>
      </c>
      <c r="AI24" s="2" t="e">
        <f>_xll.SimulationMedian(AG24)</f>
        <v>#N/A</v>
      </c>
      <c r="AJ24" s="14" t="e">
        <f>AI24/(1+Inputs!$D$3)^Detail!$A24</f>
        <v>#N/A</v>
      </c>
      <c r="AK24" s="15" t="e">
        <f>_xll.SimulationInterval(AH24,$C$5,)</f>
        <v>#N/A</v>
      </c>
      <c r="AL24" s="17">
        <f>LN(_xll.LognormalValue(AL$2,AL$3))</f>
        <v>5.3140494295390986E-2</v>
      </c>
      <c r="AM24" s="14">
        <f t="shared" si="10"/>
        <v>4701309.9252781793</v>
      </c>
      <c r="AN24" s="14">
        <f>IF(Inputs!$G$2=1,AM24,IF(Inputs!$G$2=2,AVERAGE(AM23:AM24),IF(Inputs!$G$2=3,AVERAGE(AM22:AM24),IF(Inputs!$G$2=4,AVERAGE(AM21:AM24),IF(Inputs!$G$2=5,AVERAGE(AM20:AM24))))))</f>
        <v>4646280.3537593754</v>
      </c>
      <c r="AO24" s="14">
        <f>IF(Inputs!$G$3="Yes",-MIN(MAX(Inputs!$G$1*AN24,-Detail!AO23),AM24*(1+AL24)),-Inputs!$G$1*AN24)</f>
        <v>-185851.21415037502</v>
      </c>
      <c r="AP24" s="14">
        <f t="shared" si="4"/>
        <v>4765288.6443929151</v>
      </c>
      <c r="AQ24" s="14">
        <f>AP24/(1+Inputs!$D$3)^Detail!$A24</f>
        <v>2638424.7840998252</v>
      </c>
      <c r="AR24" s="2" t="e">
        <f>_xll.SimulationMedian(AP24)</f>
        <v>#N/A</v>
      </c>
      <c r="AS24" s="14" t="e">
        <f>AR24/(1+Inputs!$D$3)^Detail!$A24</f>
        <v>#N/A</v>
      </c>
      <c r="AT24" s="15" t="e">
        <f>_xll.SimulationInterval(AQ24,$C$5,)</f>
        <v>#N/A</v>
      </c>
      <c r="AU24" s="17">
        <f>LN(_xll.LognormalValue(AU$2,AU$3))</f>
        <v>8.4425094028563033E-2</v>
      </c>
      <c r="AV24" s="14">
        <f t="shared" si="11"/>
        <v>3941158.8904530862</v>
      </c>
      <c r="AW24" s="14">
        <f>IF(Inputs!$G$2=1,AV24,IF(Inputs!$G$2=2,AVERAGE(AV23:AV24),IF(Inputs!$G$2=3,AVERAGE(AV22:AV24),IF(Inputs!$G$2=4,AVERAGE(AV21:AV24),IF(Inputs!$G$2=5,AVERAGE(AV20:AV24))))))</f>
        <v>3947903.9423853136</v>
      </c>
      <c r="AX24" s="14">
        <f>IF(Inputs!$G$3="Yes",-MIN(MAX(Inputs!$G$1*AW24,-Detail!AX23),AV24*(1+AU24)),-Inputs!$G$1*AW24)</f>
        <v>-157916.15769541255</v>
      </c>
      <c r="AY24" s="14">
        <f t="shared" si="5"/>
        <v>4115975.4426656831</v>
      </c>
      <c r="AZ24" s="14">
        <f>AY24/(1+Inputs!$D$3)^Detail!$A24</f>
        <v>2278915.8074303558</v>
      </c>
      <c r="BA24" s="2" t="e">
        <f>_xll.SimulationMedian(AY24)</f>
        <v>#N/A</v>
      </c>
      <c r="BB24" s="14" t="e">
        <f>BA24/(1+Inputs!$D$3)^Detail!$A24</f>
        <v>#N/A</v>
      </c>
      <c r="BC24" s="15" t="e">
        <f>_xll.SimulationInterval(AZ24,$C$5,)</f>
        <v>#N/A</v>
      </c>
    </row>
    <row r="25" spans="1:55" x14ac:dyDescent="0.2">
      <c r="A25" s="11">
        <v>21</v>
      </c>
      <c r="B25" s="17">
        <f>LN(_xll.LognormalValue(B$2,B$3))</f>
        <v>5.280845462114965E-2</v>
      </c>
      <c r="C25" s="14">
        <f t="shared" si="6"/>
        <v>28178390.107759699</v>
      </c>
      <c r="D25" s="13">
        <f>IF(Inputs!$G$2=1,C25,IF(Inputs!$G$2=2,AVERAGE(C24:C25),IF(Inputs!$G$2=3,AVERAGE(C23:C25),IF(Inputs!$G$2=4,AVERAGE(C22:C25),IF(Inputs!$G$2=5,AVERAGE(C21:C25))))))</f>
        <v>21159840.644624185</v>
      </c>
      <c r="E25" s="14">
        <f>IF(Inputs!$G$3="Yes",-MIN(MAX(Inputs!$G$1*D25,-Detail!E24),C25*(1+B25)),-Inputs!$G$1*D25)</f>
        <v>-846393.62578496744</v>
      </c>
      <c r="F25" s="14">
        <f t="shared" si="0"/>
        <v>28820053.717277411</v>
      </c>
      <c r="G25" s="14">
        <f>F25/(1+Inputs!$D$3)^Detail!$A25</f>
        <v>15492199.007382777</v>
      </c>
      <c r="H25" s="2" t="e">
        <f>_xll.SimulationMedian(F25)</f>
        <v>#N/A</v>
      </c>
      <c r="I25" s="14" t="e">
        <f>H25/(1+Inputs!$D$3)^Detail!$A25</f>
        <v>#N/A</v>
      </c>
      <c r="J25" s="15" t="e">
        <f>_xll.SimulationInterval(G25,$C$5,)</f>
        <v>#N/A</v>
      </c>
      <c r="K25" s="17">
        <f>LN(_xll.LognormalValue(K$2,K$3))</f>
        <v>0.13735909353929215</v>
      </c>
      <c r="L25" s="14">
        <f t="shared" si="7"/>
        <v>4817715.3681700518</v>
      </c>
      <c r="M25" s="14">
        <f>IF(Inputs!$G$2=1,L25,IF(Inputs!$G$2=2,AVERAGE(L24:L25),IF(Inputs!$G$2=3,AVERAGE(L23:L25),IF(Inputs!$G$2=4,AVERAGE(L22:L25),IF(Inputs!$G$2=5,AVERAGE(L21:L25))))))</f>
        <v>4436438.112052545</v>
      </c>
      <c r="N25" s="14">
        <f>IF(Inputs!$G$3="Yes",-MIN(MAX(Inputs!$G$1*M25,-Detail!N24),L25*(1+K25)),-Inputs!$G$1*M25)</f>
        <v>-177457.52448210181</v>
      </c>
      <c r="O25" s="14">
        <f t="shared" si="1"/>
        <v>5302014.8595901048</v>
      </c>
      <c r="P25" s="14">
        <f>O25/(1+Inputs!$D$3)^Detail!$A25</f>
        <v>2850094.248631754</v>
      </c>
      <c r="Q25" s="2" t="e">
        <f>_xll.SimulationMedian(O25)</f>
        <v>#N/A</v>
      </c>
      <c r="R25" s="14" t="e">
        <f>Q25/(1+Inputs!$D$3)^Detail!$A25</f>
        <v>#N/A</v>
      </c>
      <c r="S25" s="15" t="e">
        <f>_xll.SimulationInterval(P25,$C$5,)</f>
        <v>#N/A</v>
      </c>
      <c r="T25" s="17">
        <f>LN(_xll.LognormalValue(T$2,T$3))</f>
        <v>4.5147716153064663E-2</v>
      </c>
      <c r="U25" s="14">
        <f t="shared" si="8"/>
        <v>3984545.1616016817</v>
      </c>
      <c r="V25" s="14">
        <f>IF(Inputs!$G$2=1,U25,IF(Inputs!$G$2=2,AVERAGE(U24:U25),IF(Inputs!$G$2=3,AVERAGE(U23:U25),IF(Inputs!$G$2=4,AVERAGE(U22:U25),IF(Inputs!$G$2=5,AVERAGE(U21:U25))))))</f>
        <v>4237889.7310556527</v>
      </c>
      <c r="W25" s="14">
        <f>IF(Inputs!$G$3="Yes",-MIN(MAX(Inputs!$G$1*V25,-Detail!W24),U25*(1+T25)),-Inputs!$G$1*V25)</f>
        <v>-169515.58924222612</v>
      </c>
      <c r="X25" s="14">
        <f t="shared" si="2"/>
        <v>3994922.6863145158</v>
      </c>
      <c r="Y25" s="14">
        <f>X25/(1+Inputs!$D$3)^Detail!$A25</f>
        <v>2147467.7973410576</v>
      </c>
      <c r="Z25" s="2" t="e">
        <f>_xll.SimulationMedian(X25)</f>
        <v>#N/A</v>
      </c>
      <c r="AA25" s="14" t="e">
        <f>Z25/(1+Inputs!$D$3)^Detail!$A25</f>
        <v>#N/A</v>
      </c>
      <c r="AB25" s="15" t="e">
        <f>_xll.SimulationInterval(Y25,$C$5,)</f>
        <v>#N/A</v>
      </c>
      <c r="AC25" s="17">
        <f>LN(_xll.LognormalValue(AC$2,AC$3))</f>
        <v>0.12897423904086483</v>
      </c>
      <c r="AD25" s="14">
        <f t="shared" si="9"/>
        <v>4744077.6190008605</v>
      </c>
      <c r="AE25" s="14">
        <f>IF(Inputs!$G$2=1,AD25,IF(Inputs!$G$2=2,AVERAGE(AD24:AD25),IF(Inputs!$G$2=3,AVERAGE(AD23:AD25),IF(Inputs!$G$2=4,AVERAGE(AD22:AD25),IF(Inputs!$G$2=5,AVERAGE(AD21:AD25))))))</f>
        <v>4696923.1554222666</v>
      </c>
      <c r="AF25" s="14">
        <f>IF(Inputs!$G$3="Yes",-MIN(MAX(Inputs!$G$1*AE25,-Detail!AF24),AD25*(1+AC25)),-Inputs!$G$1*AE25)</f>
        <v>-187876.92621689066</v>
      </c>
      <c r="AG25" s="14">
        <f t="shared" si="3"/>
        <v>5168064.4936454035</v>
      </c>
      <c r="AH25" s="14">
        <f>AG25/(1+Inputs!$D$3)^Detail!$A25</f>
        <v>2778089.3264104258</v>
      </c>
      <c r="AI25" s="2" t="e">
        <f>_xll.SimulationMedian(AG25)</f>
        <v>#N/A</v>
      </c>
      <c r="AJ25" s="14" t="e">
        <f>AI25/(1+Inputs!$D$3)^Detail!$A25</f>
        <v>#N/A</v>
      </c>
      <c r="AK25" s="15" t="e">
        <f>_xll.SimulationInterval(AH25,$C$5,)</f>
        <v>#N/A</v>
      </c>
      <c r="AL25" s="17">
        <f>LN(_xll.LognormalValue(AL$2,AL$3))</f>
        <v>1.8791923082260683E-2</v>
      </c>
      <c r="AM25" s="14">
        <f t="shared" si="10"/>
        <v>4765288.6443929151</v>
      </c>
      <c r="AN25" s="14">
        <f>IF(Inputs!$G$2=1,AM25,IF(Inputs!$G$2=2,AVERAGE(AM24:AM25),IF(Inputs!$G$2=3,AVERAGE(AM23:AM25),IF(Inputs!$G$2=4,AVERAGE(AM22:AM25),IF(Inputs!$G$2=5,AVERAGE(AM21:AM25))))))</f>
        <v>4636119.4014641447</v>
      </c>
      <c r="AO25" s="14">
        <f>IF(Inputs!$G$3="Yes",-MIN(MAX(Inputs!$G$1*AN25,-Detail!AO24),AM25*(1+AL25)),-Inputs!$G$1*AN25)</f>
        <v>-185444.7760585658</v>
      </c>
      <c r="AP25" s="14">
        <f t="shared" si="4"/>
        <v>4669392.8060045512</v>
      </c>
      <c r="AQ25" s="14">
        <f>AP25/(1+Inputs!$D$3)^Detail!$A25</f>
        <v>2510028.7218027352</v>
      </c>
      <c r="AR25" s="2" t="e">
        <f>_xll.SimulationMedian(AP25)</f>
        <v>#N/A</v>
      </c>
      <c r="AS25" s="14" t="e">
        <f>AR25/(1+Inputs!$D$3)^Detail!$A25</f>
        <v>#N/A</v>
      </c>
      <c r="AT25" s="15" t="e">
        <f>_xll.SimulationInterval(AQ25,$C$5,)</f>
        <v>#N/A</v>
      </c>
      <c r="AU25" s="17">
        <f>LN(_xll.LognormalValue(AU$2,AU$3))</f>
        <v>-2.6484387705316064E-2</v>
      </c>
      <c r="AV25" s="14">
        <f t="shared" si="11"/>
        <v>4115975.4426656831</v>
      </c>
      <c r="AW25" s="14">
        <f>IF(Inputs!$G$2=1,AV25,IF(Inputs!$G$2=2,AVERAGE(AV24:AV25),IF(Inputs!$G$2=3,AVERAGE(AV23:AV25),IF(Inputs!$G$2=4,AVERAGE(AV22:AV25),IF(Inputs!$G$2=5,AVERAGE(AV21:AV25))))))</f>
        <v>3988666.3976401933</v>
      </c>
      <c r="AX25" s="14">
        <f>IF(Inputs!$G$3="Yes",-MIN(MAX(Inputs!$G$1*AW25,-Detail!AX24),AV25*(1+AU25)),-Inputs!$G$1*AW25)</f>
        <v>-159546.65590560774</v>
      </c>
      <c r="AY25" s="14">
        <f t="shared" si="5"/>
        <v>3847419.6973509579</v>
      </c>
      <c r="AZ25" s="14">
        <f>AY25/(1+Inputs!$D$3)^Detail!$A25</f>
        <v>2068177.6724292743</v>
      </c>
      <c r="BA25" s="2" t="e">
        <f>_xll.SimulationMedian(AY25)</f>
        <v>#N/A</v>
      </c>
      <c r="BB25" s="14" t="e">
        <f>BA25/(1+Inputs!$D$3)^Detail!$A25</f>
        <v>#N/A</v>
      </c>
      <c r="BC25" s="15" t="e">
        <f>_xll.SimulationInterval(AZ25,$C$5,)</f>
        <v>#N/A</v>
      </c>
    </row>
    <row r="26" spans="1:55" x14ac:dyDescent="0.2">
      <c r="A26" s="11">
        <v>22</v>
      </c>
      <c r="B26" s="17">
        <f>LN(_xll.LognormalValue(B$2,B$3))</f>
        <v>5.0846394902955547E-2</v>
      </c>
      <c r="C26" s="14">
        <f t="shared" si="6"/>
        <v>28820053.717277411</v>
      </c>
      <c r="D26" s="13">
        <f>IF(Inputs!$G$2=1,C26,IF(Inputs!$G$2=2,AVERAGE(C25:C26),IF(Inputs!$G$2=3,AVERAGE(C24:C26),IF(Inputs!$G$2=4,AVERAGE(C23:C26),IF(Inputs!$G$2=5,AVERAGE(C22:C26))))))</f>
        <v>24954063.754263312</v>
      </c>
      <c r="E26" s="14">
        <f>IF(Inputs!$G$3="Yes",-MIN(MAX(Inputs!$G$1*D26,-Detail!E25),C26*(1+B26)),-Inputs!$G$1*D26)</f>
        <v>-998162.55017053243</v>
      </c>
      <c r="F26" s="14">
        <f t="shared" si="0"/>
        <v>29287286.99953996</v>
      </c>
      <c r="G26" s="14">
        <f>F26/(1+Inputs!$D$3)^Detail!$A26</f>
        <v>15284815.456255944</v>
      </c>
      <c r="H26" s="2" t="e">
        <f>_xll.SimulationMedian(F26)</f>
        <v>#N/A</v>
      </c>
      <c r="I26" s="14" t="e">
        <f>H26/(1+Inputs!$D$3)^Detail!$A26</f>
        <v>#N/A</v>
      </c>
      <c r="J26" s="15" t="e">
        <f>_xll.SimulationInterval(G26,$C$5,)</f>
        <v>#N/A</v>
      </c>
      <c r="K26" s="17">
        <f>LN(_xll.LognormalValue(K$2,K$3))</f>
        <v>0.17901075054021348</v>
      </c>
      <c r="L26" s="14">
        <f t="shared" si="7"/>
        <v>5302014.8595901048</v>
      </c>
      <c r="M26" s="14">
        <f>IF(Inputs!$G$2=1,L26,IF(Inputs!$G$2=2,AVERAGE(L25:L26),IF(Inputs!$G$2=3,AVERAGE(L24:L26),IF(Inputs!$G$2=4,AVERAGE(L23:L26),IF(Inputs!$G$2=5,AVERAGE(L22:L26))))))</f>
        <v>4867101.7682185089</v>
      </c>
      <c r="N26" s="14">
        <f>IF(Inputs!$G$3="Yes",-MIN(MAX(Inputs!$G$1*M26,-Detail!N25),L26*(1+K26)),-Inputs!$G$1*M26)</f>
        <v>-194684.07072874036</v>
      </c>
      <c r="O26" s="14">
        <f t="shared" si="1"/>
        <v>6056448.4482519533</v>
      </c>
      <c r="P26" s="14">
        <f>O26/(1+Inputs!$D$3)^Detail!$A26</f>
        <v>3160815.0271246661</v>
      </c>
      <c r="Q26" s="2" t="e">
        <f>_xll.SimulationMedian(O26)</f>
        <v>#N/A</v>
      </c>
      <c r="R26" s="14" t="e">
        <f>Q26/(1+Inputs!$D$3)^Detail!$A26</f>
        <v>#N/A</v>
      </c>
      <c r="S26" s="15" t="e">
        <f>_xll.SimulationInterval(P26,$C$5,)</f>
        <v>#N/A</v>
      </c>
      <c r="T26" s="17">
        <f>LN(_xll.LognormalValue(T$2,T$3))</f>
        <v>-1.6708030859209585E-3</v>
      </c>
      <c r="U26" s="14">
        <f t="shared" si="8"/>
        <v>3994922.6863145158</v>
      </c>
      <c r="V26" s="14">
        <f>IF(Inputs!$G$2=1,U26,IF(Inputs!$G$2=2,AVERAGE(U25:U26),IF(Inputs!$G$2=3,AVERAGE(U24:U26),IF(Inputs!$G$2=4,AVERAGE(U23:U26),IF(Inputs!$G$2=5,AVERAGE(U22:U26))))))</f>
        <v>4143442.6983785001</v>
      </c>
      <c r="W26" s="14">
        <f>IF(Inputs!$G$3="Yes",-MIN(MAX(Inputs!$G$1*V26,-Detail!W25),U26*(1+T26)),-Inputs!$G$1*V26)</f>
        <v>-165737.70793514</v>
      </c>
      <c r="X26" s="14">
        <f t="shared" si="2"/>
        <v>3822510.2492270661</v>
      </c>
      <c r="Y26" s="14">
        <f>X26/(1+Inputs!$D$3)^Detail!$A26</f>
        <v>1994939.4336184289</v>
      </c>
      <c r="Z26" s="2" t="e">
        <f>_xll.SimulationMedian(X26)</f>
        <v>#N/A</v>
      </c>
      <c r="AA26" s="14" t="e">
        <f>Z26/(1+Inputs!$D$3)^Detail!$A26</f>
        <v>#N/A</v>
      </c>
      <c r="AB26" s="15" t="e">
        <f>_xll.SimulationInterval(Y26,$C$5,)</f>
        <v>#N/A</v>
      </c>
      <c r="AC26" s="17">
        <f>LN(_xll.LognormalValue(AC$2,AC$3))</f>
        <v>-9.5760727480882872E-3</v>
      </c>
      <c r="AD26" s="14">
        <f t="shared" si="9"/>
        <v>5168064.4936454035</v>
      </c>
      <c r="AE26" s="14">
        <f>IF(Inputs!$G$2=1,AD26,IF(Inputs!$G$2=2,AVERAGE(AD25:AD26),IF(Inputs!$G$2=3,AVERAGE(AD24:AD26),IF(Inputs!$G$2=4,AVERAGE(AD23:AD26),IF(Inputs!$G$2=5,AVERAGE(AD22:AD26))))))</f>
        <v>4869476.0212181164</v>
      </c>
      <c r="AF26" s="14">
        <f>IF(Inputs!$G$3="Yes",-MIN(MAX(Inputs!$G$1*AE26,-Detail!AF25),AD26*(1+AC26)),-Inputs!$G$1*AE26)</f>
        <v>-194779.04084872466</v>
      </c>
      <c r="AG26" s="14">
        <f t="shared" si="3"/>
        <v>4923795.691238719</v>
      </c>
      <c r="AH26" s="14">
        <f>AG26/(1+Inputs!$D$3)^Detail!$A26</f>
        <v>2569692.0471354742</v>
      </c>
      <c r="AI26" s="2" t="e">
        <f>_xll.SimulationMedian(AG26)</f>
        <v>#N/A</v>
      </c>
      <c r="AJ26" s="14" t="e">
        <f>AI26/(1+Inputs!$D$3)^Detail!$A26</f>
        <v>#N/A</v>
      </c>
      <c r="AK26" s="15" t="e">
        <f>_xll.SimulationInterval(AH26,$C$5,)</f>
        <v>#N/A</v>
      </c>
      <c r="AL26" s="17">
        <f>LN(_xll.LognormalValue(AL$2,AL$3))</f>
        <v>2.88122736450615E-2</v>
      </c>
      <c r="AM26" s="14">
        <f t="shared" si="10"/>
        <v>4669392.8060045512</v>
      </c>
      <c r="AN26" s="14">
        <f>IF(Inputs!$G$2=1,AM26,IF(Inputs!$G$2=2,AVERAGE(AM25:AM26),IF(Inputs!$G$2=3,AVERAGE(AM24:AM26),IF(Inputs!$G$2=4,AVERAGE(AM23:AM26),IF(Inputs!$G$2=5,AVERAGE(AM22:AM26))))))</f>
        <v>4711997.1252252152</v>
      </c>
      <c r="AO26" s="14">
        <f>IF(Inputs!$G$3="Yes",-MIN(MAX(Inputs!$G$1*AN26,-Detail!AO25),AM26*(1+AL26)),-Inputs!$G$1*AN26)</f>
        <v>-188479.88500900861</v>
      </c>
      <c r="AP26" s="14">
        <f t="shared" si="4"/>
        <v>4615448.7442784281</v>
      </c>
      <c r="AQ26" s="14">
        <f>AP26/(1+Inputs!$D$3)^Detail!$A26</f>
        <v>2408768.087846858</v>
      </c>
      <c r="AR26" s="2" t="e">
        <f>_xll.SimulationMedian(AP26)</f>
        <v>#N/A</v>
      </c>
      <c r="AS26" s="14" t="e">
        <f>AR26/(1+Inputs!$D$3)^Detail!$A26</f>
        <v>#N/A</v>
      </c>
      <c r="AT26" s="15" t="e">
        <f>_xll.SimulationInterval(AQ26,$C$5,)</f>
        <v>#N/A</v>
      </c>
      <c r="AU26" s="17">
        <f>LN(_xll.LognormalValue(AU$2,AU$3))</f>
        <v>6.1378855393023152E-2</v>
      </c>
      <c r="AV26" s="14">
        <f t="shared" si="11"/>
        <v>3847419.6973509579</v>
      </c>
      <c r="AW26" s="14">
        <f>IF(Inputs!$G$2=1,AV26,IF(Inputs!$G$2=2,AVERAGE(AV25:AV26),IF(Inputs!$G$2=3,AVERAGE(AV24:AV26),IF(Inputs!$G$2=4,AVERAGE(AV23:AV26),IF(Inputs!$G$2=5,AVERAGE(AV22:AV26))))))</f>
        <v>3968184.6768232421</v>
      </c>
      <c r="AX26" s="14">
        <f>IF(Inputs!$G$3="Yes",-MIN(MAX(Inputs!$G$1*AW26,-Detail!AX25),AV26*(1+AU26)),-Inputs!$G$1*AW26)</f>
        <v>-158727.38707292968</v>
      </c>
      <c r="AY26" s="14">
        <f t="shared" si="5"/>
        <v>3924842.5275180019</v>
      </c>
      <c r="AZ26" s="14">
        <f>AY26/(1+Inputs!$D$3)^Detail!$A26</f>
        <v>2048345.8822566981</v>
      </c>
      <c r="BA26" s="2" t="e">
        <f>_xll.SimulationMedian(AY26)</f>
        <v>#N/A</v>
      </c>
      <c r="BB26" s="14" t="e">
        <f>BA26/(1+Inputs!$D$3)^Detail!$A26</f>
        <v>#N/A</v>
      </c>
      <c r="BC26" s="15" t="e">
        <f>_xll.SimulationInterval(AZ26,$C$5,)</f>
        <v>#N/A</v>
      </c>
    </row>
    <row r="27" spans="1:55" x14ac:dyDescent="0.2">
      <c r="A27" s="11">
        <v>23</v>
      </c>
      <c r="B27" s="17">
        <f>LN(_xll.LognormalValue(B$2,B$3))</f>
        <v>0.11108240827362767</v>
      </c>
      <c r="C27" s="14">
        <f t="shared" si="6"/>
        <v>29287286.99953996</v>
      </c>
      <c r="D27" s="13">
        <f>IF(Inputs!$G$2=1,C27,IF(Inputs!$G$2=2,AVERAGE(C26:C27),IF(Inputs!$G$2=3,AVERAGE(C25:C27),IF(Inputs!$G$2=4,AVERAGE(C24:C27),IF(Inputs!$G$2=5,AVERAGE(C23:C27))))))</f>
        <v>28761910.274859022</v>
      </c>
      <c r="E27" s="14">
        <f>IF(Inputs!$G$3="Yes",-MIN(MAX(Inputs!$G$1*D27,-Detail!E26),C27*(1+B27)),-Inputs!$G$1*D27)</f>
        <v>-1150476.4109943609</v>
      </c>
      <c r="F27" s="14">
        <f t="shared" si="0"/>
        <v>31390112.960255403</v>
      </c>
      <c r="G27" s="14">
        <f>F27/(1+Inputs!$D$3)^Detail!$A27</f>
        <v>15905111.219237428</v>
      </c>
      <c r="H27" s="2" t="e">
        <f>_xll.SimulationMedian(F27)</f>
        <v>#N/A</v>
      </c>
      <c r="I27" s="14" t="e">
        <f>H27/(1+Inputs!$D$3)^Detail!$A27</f>
        <v>#N/A</v>
      </c>
      <c r="J27" s="15" t="e">
        <f>_xll.SimulationInterval(G27,$C$5,)</f>
        <v>#N/A</v>
      </c>
      <c r="K27" s="17">
        <f>LN(_xll.LognormalValue(K$2,K$3))</f>
        <v>0.15871546559837299</v>
      </c>
      <c r="L27" s="14">
        <f t="shared" si="7"/>
        <v>6056448.4482519533</v>
      </c>
      <c r="M27" s="14">
        <f>IF(Inputs!$G$2=1,L27,IF(Inputs!$G$2=2,AVERAGE(L26:L27),IF(Inputs!$G$2=3,AVERAGE(L25:L27),IF(Inputs!$G$2=4,AVERAGE(L24:L27),IF(Inputs!$G$2=5,AVERAGE(L23:L27))))))</f>
        <v>5392059.5586707033</v>
      </c>
      <c r="N27" s="14">
        <f>IF(Inputs!$G$3="Yes",-MIN(MAX(Inputs!$G$1*M27,-Detail!N26),L27*(1+K27)),-Inputs!$G$1*M27)</f>
        <v>-215682.38234682815</v>
      </c>
      <c r="O27" s="14">
        <f t="shared" si="1"/>
        <v>6802018.101241977</v>
      </c>
      <c r="P27" s="14">
        <f>O27/(1+Inputs!$D$3)^Detail!$A27</f>
        <v>3446526.444568729</v>
      </c>
      <c r="Q27" s="2" t="e">
        <f>_xll.SimulationMedian(O27)</f>
        <v>#N/A</v>
      </c>
      <c r="R27" s="14" t="e">
        <f>Q27/(1+Inputs!$D$3)^Detail!$A27</f>
        <v>#N/A</v>
      </c>
      <c r="S27" s="15" t="e">
        <f>_xll.SimulationInterval(P27,$C$5,)</f>
        <v>#N/A</v>
      </c>
      <c r="T27" s="17">
        <f>LN(_xll.LognormalValue(T$2,T$3))</f>
        <v>0.23381690951301701</v>
      </c>
      <c r="U27" s="14">
        <f t="shared" si="8"/>
        <v>3822510.2492270661</v>
      </c>
      <c r="V27" s="14">
        <f>IF(Inputs!$G$2=1,U27,IF(Inputs!$G$2=2,AVERAGE(U26:U27),IF(Inputs!$G$2=3,AVERAGE(U25:U27),IF(Inputs!$G$2=4,AVERAGE(U24:U27),IF(Inputs!$G$2=5,AVERAGE(U23:U27))))))</f>
        <v>3933992.6990477541</v>
      </c>
      <c r="W27" s="14">
        <f>IF(Inputs!$G$3="Yes",-MIN(MAX(Inputs!$G$1*V27,-Detail!W26),U27*(1+T27)),-Inputs!$G$1*V27)</f>
        <v>-157359.70796191017</v>
      </c>
      <c r="X27" s="14">
        <f t="shared" si="2"/>
        <v>4558918.0743212607</v>
      </c>
      <c r="Y27" s="14">
        <f>X27/(1+Inputs!$D$3)^Detail!$A27</f>
        <v>2309966.1700255764</v>
      </c>
      <c r="Z27" s="2" t="e">
        <f>_xll.SimulationMedian(X27)</f>
        <v>#N/A</v>
      </c>
      <c r="AA27" s="14" t="e">
        <f>Z27/(1+Inputs!$D$3)^Detail!$A27</f>
        <v>#N/A</v>
      </c>
      <c r="AB27" s="15" t="e">
        <f>_xll.SimulationInterval(Y27,$C$5,)</f>
        <v>#N/A</v>
      </c>
      <c r="AC27" s="17">
        <f>LN(_xll.LognormalValue(AC$2,AC$3))</f>
        <v>2.7339441448214739E-2</v>
      </c>
      <c r="AD27" s="14">
        <f t="shared" si="9"/>
        <v>4923795.691238719</v>
      </c>
      <c r="AE27" s="14">
        <f>IF(Inputs!$G$2=1,AD27,IF(Inputs!$G$2=2,AVERAGE(AD26:AD27),IF(Inputs!$G$2=3,AVERAGE(AD25:AD27),IF(Inputs!$G$2=4,AVERAGE(AD24:AD27),IF(Inputs!$G$2=5,AVERAGE(AD23:AD27))))))</f>
        <v>4945312.6012949944</v>
      </c>
      <c r="AF27" s="14">
        <f>IF(Inputs!$G$3="Yes",-MIN(MAX(Inputs!$G$1*AE27,-Detail!AF26),AD27*(1+AC27)),-Inputs!$G$1*AE27)</f>
        <v>-197812.50405179977</v>
      </c>
      <c r="AG27" s="14">
        <f t="shared" si="3"/>
        <v>4860597.0111905113</v>
      </c>
      <c r="AH27" s="14">
        <f>AG27/(1+Inputs!$D$3)^Detail!$A27</f>
        <v>2462824.3980122684</v>
      </c>
      <c r="AI27" s="2" t="e">
        <f>_xll.SimulationMedian(AG27)</f>
        <v>#N/A</v>
      </c>
      <c r="AJ27" s="14" t="e">
        <f>AI27/(1+Inputs!$D$3)^Detail!$A27</f>
        <v>#N/A</v>
      </c>
      <c r="AK27" s="15" t="e">
        <f>_xll.SimulationInterval(AH27,$C$5,)</f>
        <v>#N/A</v>
      </c>
      <c r="AL27" s="17">
        <f>LN(_xll.LognormalValue(AL$2,AL$3))</f>
        <v>6.209479447210637E-2</v>
      </c>
      <c r="AM27" s="14">
        <f t="shared" si="10"/>
        <v>4615448.7442784281</v>
      </c>
      <c r="AN27" s="14">
        <f>IF(Inputs!$G$2=1,AM27,IF(Inputs!$G$2=2,AVERAGE(AM26:AM27),IF(Inputs!$G$2=3,AVERAGE(AM25:AM27),IF(Inputs!$G$2=4,AVERAGE(AM24:AM27),IF(Inputs!$G$2=5,AVERAGE(AM23:AM27))))))</f>
        <v>4683376.7315586312</v>
      </c>
      <c r="AO27" s="14">
        <f>IF(Inputs!$G$3="Yes",-MIN(MAX(Inputs!$G$1*AN27,-Detail!AO26),AM27*(1+AL27)),-Inputs!$G$1*AN27)</f>
        <v>-187335.06926234526</v>
      </c>
      <c r="AP27" s="14">
        <f t="shared" si="4"/>
        <v>4714709.0161885936</v>
      </c>
      <c r="AQ27" s="14">
        <f>AP27/(1+Inputs!$D$3)^Detail!$A27</f>
        <v>2388904.1547498442</v>
      </c>
      <c r="AR27" s="2" t="e">
        <f>_xll.SimulationMedian(AP27)</f>
        <v>#N/A</v>
      </c>
      <c r="AS27" s="14" t="e">
        <f>AR27/(1+Inputs!$D$3)^Detail!$A27</f>
        <v>#N/A</v>
      </c>
      <c r="AT27" s="15" t="e">
        <f>_xll.SimulationInterval(AQ27,$C$5,)</f>
        <v>#N/A</v>
      </c>
      <c r="AU27" s="17">
        <f>LN(_xll.LognormalValue(AU$2,AU$3))</f>
        <v>-3.4802377457371809E-2</v>
      </c>
      <c r="AV27" s="14">
        <f t="shared" si="11"/>
        <v>3924842.5275180019</v>
      </c>
      <c r="AW27" s="14">
        <f>IF(Inputs!$G$2=1,AV27,IF(Inputs!$G$2=2,AVERAGE(AV26:AV27),IF(Inputs!$G$2=3,AVERAGE(AV25:AV27),IF(Inputs!$G$2=4,AVERAGE(AV24:AV27),IF(Inputs!$G$2=5,AVERAGE(AV23:AV27))))))</f>
        <v>3962745.8891782146</v>
      </c>
      <c r="AX27" s="14">
        <f>IF(Inputs!$G$3="Yes",-MIN(MAX(Inputs!$G$1*AW27,-Detail!AX26),AV27*(1+AU27)),-Inputs!$G$1*AW27)</f>
        <v>-158509.83556712858</v>
      </c>
      <c r="AY27" s="14">
        <f t="shared" si="5"/>
        <v>3629738.8408474466</v>
      </c>
      <c r="AZ27" s="14">
        <f>AY27/(1+Inputs!$D$3)^Detail!$A27</f>
        <v>1839158.7196121658</v>
      </c>
      <c r="BA27" s="2" t="e">
        <f>_xll.SimulationMedian(AY27)</f>
        <v>#N/A</v>
      </c>
      <c r="BB27" s="14" t="e">
        <f>BA27/(1+Inputs!$D$3)^Detail!$A27</f>
        <v>#N/A</v>
      </c>
      <c r="BC27" s="15" t="e">
        <f>_xll.SimulationInterval(AZ27,$C$5,)</f>
        <v>#N/A</v>
      </c>
    </row>
    <row r="28" spans="1:55" x14ac:dyDescent="0.2">
      <c r="A28" s="11">
        <v>24</v>
      </c>
      <c r="B28" s="17">
        <f>LN(_xll.LognormalValue(B$2,B$3))</f>
        <v>5.3575625457937523E-2</v>
      </c>
      <c r="C28" s="14">
        <f t="shared" si="6"/>
        <v>31390112.960255403</v>
      </c>
      <c r="D28" s="13">
        <f>IF(Inputs!$G$2=1,C28,IF(Inputs!$G$2=2,AVERAGE(C27:C28),IF(Inputs!$G$2=3,AVERAGE(C26:C28),IF(Inputs!$G$2=4,AVERAGE(C25:C28),IF(Inputs!$G$2=5,AVERAGE(C24:C28))))))</f>
        <v>29832484.559024259</v>
      </c>
      <c r="E28" s="14">
        <f>IF(Inputs!$G$3="Yes",-MIN(MAX(Inputs!$G$1*D28,-Detail!E27),C28*(1+B28)),-Inputs!$G$1*D28)</f>
        <v>-1193299.3823609704</v>
      </c>
      <c r="F28" s="14">
        <f t="shared" si="0"/>
        <v>31878558.51293543</v>
      </c>
      <c r="G28" s="14">
        <f>F28/(1+Inputs!$D$3)^Detail!$A28</f>
        <v>15682138.398386002</v>
      </c>
      <c r="H28" s="2" t="e">
        <f>_xll.SimulationMedian(F28)</f>
        <v>#N/A</v>
      </c>
      <c r="I28" s="14" t="e">
        <f>H28/(1+Inputs!$D$3)^Detail!$A28</f>
        <v>#N/A</v>
      </c>
      <c r="J28" s="15" t="e">
        <f>_xll.SimulationInterval(G28,$C$5,)</f>
        <v>#N/A</v>
      </c>
      <c r="K28" s="17">
        <f>LN(_xll.LognormalValue(K$2,K$3))</f>
        <v>-7.7032936790199832E-2</v>
      </c>
      <c r="L28" s="14">
        <f t="shared" si="7"/>
        <v>6802018.101241977</v>
      </c>
      <c r="M28" s="14">
        <f>IF(Inputs!$G$2=1,L28,IF(Inputs!$G$2=2,AVERAGE(L27:L28),IF(Inputs!$G$2=3,AVERAGE(L26:L28),IF(Inputs!$G$2=4,AVERAGE(L25:L28),IF(Inputs!$G$2=5,AVERAGE(L24:L28))))))</f>
        <v>6053493.8030280108</v>
      </c>
      <c r="N28" s="14">
        <f>IF(Inputs!$G$3="Yes",-MIN(MAX(Inputs!$G$1*M28,-Detail!N27),L28*(1+K28)),-Inputs!$G$1*M28)</f>
        <v>-242139.75212112043</v>
      </c>
      <c r="O28" s="14">
        <f t="shared" si="1"/>
        <v>6035898.9186820881</v>
      </c>
      <c r="P28" s="14">
        <f>O28/(1+Inputs!$D$3)^Detail!$A28</f>
        <v>2969262.3072348847</v>
      </c>
      <c r="Q28" s="2" t="e">
        <f>_xll.SimulationMedian(O28)</f>
        <v>#N/A</v>
      </c>
      <c r="R28" s="14" t="e">
        <f>Q28/(1+Inputs!$D$3)^Detail!$A28</f>
        <v>#N/A</v>
      </c>
      <c r="S28" s="15" t="e">
        <f>_xll.SimulationInterval(P28,$C$5,)</f>
        <v>#N/A</v>
      </c>
      <c r="T28" s="17">
        <f>LN(_xll.LognormalValue(T$2,T$3))</f>
        <v>0.25684857321761073</v>
      </c>
      <c r="U28" s="14">
        <f t="shared" si="8"/>
        <v>4558918.0743212607</v>
      </c>
      <c r="V28" s="14">
        <f>IF(Inputs!$G$2=1,U28,IF(Inputs!$G$2=2,AVERAGE(U27:U28),IF(Inputs!$G$2=3,AVERAGE(U26:U28),IF(Inputs!$G$2=4,AVERAGE(U25:U28),IF(Inputs!$G$2=5,AVERAGE(U24:U28))))))</f>
        <v>4125450.3366209473</v>
      </c>
      <c r="W28" s="14">
        <f>IF(Inputs!$G$3="Yes",-MIN(MAX(Inputs!$G$1*V28,-Detail!W27),U28*(1+T28)),-Inputs!$G$1*V28)</f>
        <v>-165018.01346483789</v>
      </c>
      <c r="X28" s="14">
        <f t="shared" si="2"/>
        <v>5564851.6636618152</v>
      </c>
      <c r="Y28" s="14">
        <f>X28/(1+Inputs!$D$3)^Detail!$A28</f>
        <v>2737538.2710802918</v>
      </c>
      <c r="Z28" s="2" t="e">
        <f>_xll.SimulationMedian(X28)</f>
        <v>#N/A</v>
      </c>
      <c r="AA28" s="14" t="e">
        <f>Z28/(1+Inputs!$D$3)^Detail!$A28</f>
        <v>#N/A</v>
      </c>
      <c r="AB28" s="15" t="e">
        <f>_xll.SimulationInterval(Y28,$C$5,)</f>
        <v>#N/A</v>
      </c>
      <c r="AC28" s="17">
        <f>LN(_xll.LognormalValue(AC$2,AC$3))</f>
        <v>6.1428714868077654E-2</v>
      </c>
      <c r="AD28" s="14">
        <f t="shared" si="9"/>
        <v>4860597.0111905113</v>
      </c>
      <c r="AE28" s="14">
        <f>IF(Inputs!$G$2=1,AD28,IF(Inputs!$G$2=2,AVERAGE(AD27:AD28),IF(Inputs!$G$2=3,AVERAGE(AD26:AD28),IF(Inputs!$G$2=4,AVERAGE(AD25:AD28),IF(Inputs!$G$2=5,AVERAGE(AD24:AD28))))))</f>
        <v>4984152.3986915452</v>
      </c>
      <c r="AF28" s="14">
        <f>IF(Inputs!$G$3="Yes",-MIN(MAX(Inputs!$G$1*AE28,-Detail!AF27),AD28*(1+AC28)),-Inputs!$G$1*AE28)</f>
        <v>-199366.09594766182</v>
      </c>
      <c r="AG28" s="14">
        <f t="shared" si="3"/>
        <v>4959811.1431319024</v>
      </c>
      <c r="AH28" s="14">
        <f>AG28/(1+Inputs!$D$3)^Detail!$A28</f>
        <v>2439898.4271792104</v>
      </c>
      <c r="AI28" s="2" t="e">
        <f>_xll.SimulationMedian(AG28)</f>
        <v>#N/A</v>
      </c>
      <c r="AJ28" s="14" t="e">
        <f>AI28/(1+Inputs!$D$3)^Detail!$A28</f>
        <v>#N/A</v>
      </c>
      <c r="AK28" s="15" t="e">
        <f>_xll.SimulationInterval(AH28,$C$5,)</f>
        <v>#N/A</v>
      </c>
      <c r="AL28" s="17">
        <f>LN(_xll.LognormalValue(AL$2,AL$3))</f>
        <v>2.1694803777851393E-2</v>
      </c>
      <c r="AM28" s="14">
        <f t="shared" si="10"/>
        <v>4714709.0161885936</v>
      </c>
      <c r="AN28" s="14">
        <f>IF(Inputs!$G$2=1,AM28,IF(Inputs!$G$2=2,AVERAGE(AM27:AM28),IF(Inputs!$G$2=3,AVERAGE(AM26:AM28),IF(Inputs!$G$2=4,AVERAGE(AM25:AM28),IF(Inputs!$G$2=5,AVERAGE(AM24:AM28))))))</f>
        <v>4666516.8554905243</v>
      </c>
      <c r="AO28" s="14">
        <f>IF(Inputs!$G$3="Yes",-MIN(MAX(Inputs!$G$1*AN28,-Detail!AO27),AM28*(1+AL28)),-Inputs!$G$1*AN28)</f>
        <v>-186660.67421962097</v>
      </c>
      <c r="AP28" s="14">
        <f t="shared" si="4"/>
        <v>4630333.0289448509</v>
      </c>
      <c r="AQ28" s="14">
        <f>AP28/(1+Inputs!$D$3)^Detail!$A28</f>
        <v>2277817.0274250782</v>
      </c>
      <c r="AR28" s="2" t="e">
        <f>_xll.SimulationMedian(AP28)</f>
        <v>#N/A</v>
      </c>
      <c r="AS28" s="14" t="e">
        <f>AR28/(1+Inputs!$D$3)^Detail!$A28</f>
        <v>#N/A</v>
      </c>
      <c r="AT28" s="15" t="e">
        <f>_xll.SimulationInterval(AQ28,$C$5,)</f>
        <v>#N/A</v>
      </c>
      <c r="AU28" s="17">
        <f>LN(_xll.LognormalValue(AU$2,AU$3))</f>
        <v>-3.0479247874489301E-2</v>
      </c>
      <c r="AV28" s="14">
        <f t="shared" si="11"/>
        <v>3629738.8408474466</v>
      </c>
      <c r="AW28" s="14">
        <f>IF(Inputs!$G$2=1,AV28,IF(Inputs!$G$2=2,AVERAGE(AV27:AV28),IF(Inputs!$G$2=3,AVERAGE(AV26:AV28),IF(Inputs!$G$2=4,AVERAGE(AV25:AV28),IF(Inputs!$G$2=5,AVERAGE(AV24:AV28))))))</f>
        <v>3800667.0219054688</v>
      </c>
      <c r="AX28" s="14">
        <f>IF(Inputs!$G$3="Yes",-MIN(MAX(Inputs!$G$1*AW28,-Detail!AX27),AV28*(1+AU28)),-Inputs!$G$1*AW28)</f>
        <v>-152026.68087621874</v>
      </c>
      <c r="AY28" s="14">
        <f t="shared" si="5"/>
        <v>3367080.4501213771</v>
      </c>
      <c r="AZ28" s="14">
        <f>AY28/(1+Inputs!$D$3)^Detail!$A28</f>
        <v>1656380.4663839263</v>
      </c>
      <c r="BA28" s="2" t="e">
        <f>_xll.SimulationMedian(AY28)</f>
        <v>#N/A</v>
      </c>
      <c r="BB28" s="14" t="e">
        <f>BA28/(1+Inputs!$D$3)^Detail!$A28</f>
        <v>#N/A</v>
      </c>
      <c r="BC28" s="15" t="e">
        <f>_xll.SimulationInterval(AZ28,$C$5,)</f>
        <v>#N/A</v>
      </c>
    </row>
    <row r="29" spans="1:55" x14ac:dyDescent="0.2">
      <c r="A29" s="11">
        <v>25</v>
      </c>
      <c r="B29" s="17">
        <f>LN(_xll.LognormalValue(B$2,B$3))</f>
        <v>-0.29102080266587832</v>
      </c>
      <c r="C29" s="14">
        <f t="shared" si="6"/>
        <v>31878558.51293543</v>
      </c>
      <c r="D29" s="13">
        <f>IF(Inputs!$G$2=1,C29,IF(Inputs!$G$2=2,AVERAGE(C28:C29),IF(Inputs!$G$2=3,AVERAGE(C27:C29),IF(Inputs!$G$2=4,AVERAGE(C26:C29),IF(Inputs!$G$2=5,AVERAGE(C25:C29))))))</f>
        <v>30851986.15757693</v>
      </c>
      <c r="E29" s="14">
        <f>IF(Inputs!$G$3="Yes",-MIN(MAX(Inputs!$G$1*D29,-Detail!E28),C29*(1+B29)),-Inputs!$G$1*D29)</f>
        <v>-1234079.4463030773</v>
      </c>
      <c r="F29" s="14">
        <f t="shared" si="0"/>
        <v>21367155.380366717</v>
      </c>
      <c r="G29" s="14">
        <f>F29/(1+Inputs!$D$3)^Detail!$A29</f>
        <v>10205072.408942379</v>
      </c>
      <c r="H29" s="2" t="e">
        <f>_xll.SimulationMedian(F29)</f>
        <v>#N/A</v>
      </c>
      <c r="I29" s="14" t="e">
        <f>H29/(1+Inputs!$D$3)^Detail!$A29</f>
        <v>#N/A</v>
      </c>
      <c r="J29" s="15" t="e">
        <f>_xll.SimulationInterval(G29,$C$5,)</f>
        <v>#N/A</v>
      </c>
      <c r="K29" s="17">
        <f>LN(_xll.LognormalValue(K$2,K$3))</f>
        <v>-3.9646709403186126E-2</v>
      </c>
      <c r="L29" s="14">
        <f t="shared" si="7"/>
        <v>6035898.9186820881</v>
      </c>
      <c r="M29" s="14">
        <f>IF(Inputs!$G$2=1,L29,IF(Inputs!$G$2=2,AVERAGE(L28:L29),IF(Inputs!$G$2=3,AVERAGE(L27:L29),IF(Inputs!$G$2=4,AVERAGE(L26:L29),IF(Inputs!$G$2=5,AVERAGE(L25:L29))))))</f>
        <v>6298121.8227253398</v>
      </c>
      <c r="N29" s="14">
        <f>IF(Inputs!$G$3="Yes",-MIN(MAX(Inputs!$G$1*M29,-Detail!N28),L29*(1+K29)),-Inputs!$G$1*M29)</f>
        <v>-251924.87290901359</v>
      </c>
      <c r="O29" s="14">
        <f t="shared" si="1"/>
        <v>5544670.5153570808</v>
      </c>
      <c r="P29" s="14">
        <f>O29/(1+Inputs!$D$3)^Detail!$A29</f>
        <v>2648165.5178554584</v>
      </c>
      <c r="Q29" s="2" t="e">
        <f>_xll.SimulationMedian(O29)</f>
        <v>#N/A</v>
      </c>
      <c r="R29" s="14" t="e">
        <f>Q29/(1+Inputs!$D$3)^Detail!$A29</f>
        <v>#N/A</v>
      </c>
      <c r="S29" s="15" t="e">
        <f>_xll.SimulationInterval(P29,$C$5,)</f>
        <v>#N/A</v>
      </c>
      <c r="T29" s="17">
        <f>LN(_xll.LognormalValue(T$2,T$3))</f>
        <v>-0.16176570982029043</v>
      </c>
      <c r="U29" s="14">
        <f t="shared" si="8"/>
        <v>5564851.6636618152</v>
      </c>
      <c r="V29" s="14">
        <f>IF(Inputs!$G$2=1,U29,IF(Inputs!$G$2=2,AVERAGE(U28:U29),IF(Inputs!$G$2=3,AVERAGE(U27:U29),IF(Inputs!$G$2=4,AVERAGE(U26:U29),IF(Inputs!$G$2=5,AVERAGE(U25:U29))))))</f>
        <v>4648759.9957367135</v>
      </c>
      <c r="W29" s="14">
        <f>IF(Inputs!$G$3="Yes",-MIN(MAX(Inputs!$G$1*V29,-Detail!W28),U29*(1+T29)),-Inputs!$G$1*V29)</f>
        <v>-185950.39982946854</v>
      </c>
      <c r="X29" s="14">
        <f t="shared" si="2"/>
        <v>4478699.0844154684</v>
      </c>
      <c r="Y29" s="14">
        <f>X29/(1+Inputs!$D$3)^Detail!$A29</f>
        <v>2139051.6257639239</v>
      </c>
      <c r="Z29" s="2" t="e">
        <f>_xll.SimulationMedian(X29)</f>
        <v>#N/A</v>
      </c>
      <c r="AA29" s="14" t="e">
        <f>Z29/(1+Inputs!$D$3)^Detail!$A29</f>
        <v>#N/A</v>
      </c>
      <c r="AB29" s="15" t="e">
        <f>_xll.SimulationInterval(Y29,$C$5,)</f>
        <v>#N/A</v>
      </c>
      <c r="AC29" s="17">
        <f>LN(_xll.LognormalValue(AC$2,AC$3))</f>
        <v>9.6049713242295665E-2</v>
      </c>
      <c r="AD29" s="14">
        <f t="shared" si="9"/>
        <v>4959811.1431319024</v>
      </c>
      <c r="AE29" s="14">
        <f>IF(Inputs!$G$2=1,AD29,IF(Inputs!$G$2=2,AVERAGE(AD28:AD29),IF(Inputs!$G$2=3,AVERAGE(AD27:AD29),IF(Inputs!$G$2=4,AVERAGE(AD26:AD29),IF(Inputs!$G$2=5,AVERAGE(AD25:AD29))))))</f>
        <v>4914734.6151870443</v>
      </c>
      <c r="AF29" s="14">
        <f>IF(Inputs!$G$3="Yes",-MIN(MAX(Inputs!$G$1*AE29,-Detail!AF28),AD29*(1+AC29)),-Inputs!$G$1*AE29)</f>
        <v>-196589.38460748177</v>
      </c>
      <c r="AG29" s="14">
        <f t="shared" si="3"/>
        <v>5239610.1965581831</v>
      </c>
      <c r="AH29" s="14">
        <f>AG29/(1+Inputs!$D$3)^Detail!$A29</f>
        <v>2502467.0106363674</v>
      </c>
      <c r="AI29" s="2" t="e">
        <f>_xll.SimulationMedian(AG29)</f>
        <v>#N/A</v>
      </c>
      <c r="AJ29" s="14" t="e">
        <f>AI29/(1+Inputs!$D$3)^Detail!$A29</f>
        <v>#N/A</v>
      </c>
      <c r="AK29" s="15" t="e">
        <f>_xll.SimulationInterval(AH29,$C$5,)</f>
        <v>#N/A</v>
      </c>
      <c r="AL29" s="17">
        <f>LN(_xll.LognormalValue(AL$2,AL$3))</f>
        <v>5.4954317983652107E-2</v>
      </c>
      <c r="AM29" s="14">
        <f t="shared" si="10"/>
        <v>4630333.0289448509</v>
      </c>
      <c r="AN29" s="14">
        <f>IF(Inputs!$G$2=1,AM29,IF(Inputs!$G$2=2,AVERAGE(AM28:AM29),IF(Inputs!$G$2=3,AVERAGE(AM27:AM29),IF(Inputs!$G$2=4,AVERAGE(AM26:AM29),IF(Inputs!$G$2=5,AVERAGE(AM25:AM29))))))</f>
        <v>4653496.9298039572</v>
      </c>
      <c r="AO29" s="14">
        <f>IF(Inputs!$G$3="Yes",-MIN(MAX(Inputs!$G$1*AN29,-Detail!AO28),AM29*(1+AL29)),-Inputs!$G$1*AN29)</f>
        <v>-186139.87719215828</v>
      </c>
      <c r="AP29" s="14">
        <f t="shared" si="4"/>
        <v>4698649.9453955349</v>
      </c>
      <c r="AQ29" s="14">
        <f>AP29/(1+Inputs!$D$3)^Detail!$A29</f>
        <v>2244101.3819319005</v>
      </c>
      <c r="AR29" s="2" t="e">
        <f>_xll.SimulationMedian(AP29)</f>
        <v>#N/A</v>
      </c>
      <c r="AS29" s="14" t="e">
        <f>AR29/(1+Inputs!$D$3)^Detail!$A29</f>
        <v>#N/A</v>
      </c>
      <c r="AT29" s="15" t="e">
        <f>_xll.SimulationInterval(AQ29,$C$5,)</f>
        <v>#N/A</v>
      </c>
      <c r="AU29" s="17">
        <f>LN(_xll.LognormalValue(AU$2,AU$3))</f>
        <v>8.3099013531534524E-2</v>
      </c>
      <c r="AV29" s="14">
        <f t="shared" si="11"/>
        <v>3367080.4501213771</v>
      </c>
      <c r="AW29" s="14">
        <f>IF(Inputs!$G$2=1,AV29,IF(Inputs!$G$2=2,AVERAGE(AV28:AV29),IF(Inputs!$G$2=3,AVERAGE(AV27:AV29),IF(Inputs!$G$2=4,AVERAGE(AV26:AV29),IF(Inputs!$G$2=5,AVERAGE(AV25:AV29))))))</f>
        <v>3640553.9394956082</v>
      </c>
      <c r="AX29" s="14">
        <f>IF(Inputs!$G$3="Yes",-MIN(MAX(Inputs!$G$1*AW29,-Detail!AX28),AV29*(1+AU29)),-Inputs!$G$1*AW29)</f>
        <v>-145622.15757982433</v>
      </c>
      <c r="AY29" s="14">
        <f t="shared" si="5"/>
        <v>3501259.3564279545</v>
      </c>
      <c r="AZ29" s="14">
        <f>AY29/(1+Inputs!$D$3)^Detail!$A29</f>
        <v>1672220.9680594853</v>
      </c>
      <c r="BA29" s="2" t="e">
        <f>_xll.SimulationMedian(AY29)</f>
        <v>#N/A</v>
      </c>
      <c r="BB29" s="14" t="e">
        <f>BA29/(1+Inputs!$D$3)^Detail!$A29</f>
        <v>#N/A</v>
      </c>
      <c r="BC29" s="15" t="e">
        <f>_xll.SimulationInterval(AZ29,$C$5,)</f>
        <v>#N/A</v>
      </c>
    </row>
    <row r="30" spans="1:55" x14ac:dyDescent="0.2">
      <c r="A30" s="11">
        <v>26</v>
      </c>
      <c r="B30" s="17">
        <f>LN(_xll.LognormalValue(B$2,B$3))</f>
        <v>5.5162751919836522E-2</v>
      </c>
      <c r="C30" s="14">
        <f t="shared" si="6"/>
        <v>21367155.380366717</v>
      </c>
      <c r="D30" s="13">
        <f>IF(Inputs!$G$2=1,C30,IF(Inputs!$G$2=2,AVERAGE(C29:C30),IF(Inputs!$G$2=3,AVERAGE(C28:C30),IF(Inputs!$G$2=4,AVERAGE(C27:C30),IF(Inputs!$G$2=5,AVERAGE(C26:C30))))))</f>
        <v>28211942.284519181</v>
      </c>
      <c r="E30" s="14">
        <f>IF(Inputs!$G$3="Yes",-MIN(MAX(Inputs!$G$1*D30,-Detail!E29),C30*(1+B30)),-Inputs!$G$1*D30)</f>
        <v>-1128477.6913807672</v>
      </c>
      <c r="F30" s="14">
        <f t="shared" si="0"/>
        <v>21417348.780465722</v>
      </c>
      <c r="G30" s="14">
        <f>F30/(1+Inputs!$D$3)^Detail!$A30</f>
        <v>9931111.7052134387</v>
      </c>
      <c r="H30" s="2" t="e">
        <f>_xll.SimulationMedian(F30)</f>
        <v>#N/A</v>
      </c>
      <c r="I30" s="14" t="e">
        <f>H30/(1+Inputs!$D$3)^Detail!$A30</f>
        <v>#N/A</v>
      </c>
      <c r="J30" s="15" t="e">
        <f>_xll.SimulationInterval(G30,$C$5,)</f>
        <v>#N/A</v>
      </c>
      <c r="K30" s="17">
        <f>LN(_xll.LognormalValue(K$2,K$3))</f>
        <v>-0.11985112593067841</v>
      </c>
      <c r="L30" s="14">
        <f t="shared" si="7"/>
        <v>5544670.5153570808</v>
      </c>
      <c r="M30" s="14">
        <f>IF(Inputs!$G$2=1,L30,IF(Inputs!$G$2=2,AVERAGE(L29:L30),IF(Inputs!$G$2=3,AVERAGE(L28:L30),IF(Inputs!$G$2=4,AVERAGE(L27:L30),IF(Inputs!$G$2=5,AVERAGE(L26:L30))))))</f>
        <v>6127529.178427048</v>
      </c>
      <c r="N30" s="14">
        <f>IF(Inputs!$G$3="Yes",-MIN(MAX(Inputs!$G$1*M30,-Detail!N29),L30*(1+K30)),-Inputs!$G$1*M30)</f>
        <v>-245101.16713708194</v>
      </c>
      <c r="O30" s="14">
        <f t="shared" si="1"/>
        <v>4635034.3440398183</v>
      </c>
      <c r="P30" s="14">
        <f>O30/(1+Inputs!$D$3)^Detail!$A30</f>
        <v>2149240.986827651</v>
      </c>
      <c r="Q30" s="2" t="e">
        <f>_xll.SimulationMedian(O30)</f>
        <v>#N/A</v>
      </c>
      <c r="R30" s="14" t="e">
        <f>Q30/(1+Inputs!$D$3)^Detail!$A30</f>
        <v>#N/A</v>
      </c>
      <c r="S30" s="15" t="e">
        <f>_xll.SimulationInterval(P30,$C$5,)</f>
        <v>#N/A</v>
      </c>
      <c r="T30" s="17">
        <f>LN(_xll.LognormalValue(T$2,T$3))</f>
        <v>0.15853339145247763</v>
      </c>
      <c r="U30" s="14">
        <f t="shared" si="8"/>
        <v>4478699.0844154684</v>
      </c>
      <c r="V30" s="14">
        <f>IF(Inputs!$G$2=1,U30,IF(Inputs!$G$2=2,AVERAGE(U29:U30),IF(Inputs!$G$2=3,AVERAGE(U28:U30),IF(Inputs!$G$2=4,AVERAGE(U27:U30),IF(Inputs!$G$2=5,AVERAGE(U26:U30))))))</f>
        <v>4867489.6074661808</v>
      </c>
      <c r="W30" s="14">
        <f>IF(Inputs!$G$3="Yes",-MIN(MAX(Inputs!$G$1*V30,-Detail!W29),U30*(1+T30)),-Inputs!$G$1*V30)</f>
        <v>-194699.58429864724</v>
      </c>
      <c r="X30" s="14">
        <f t="shared" si="2"/>
        <v>4994022.8552643117</v>
      </c>
      <c r="Y30" s="14">
        <f>X30/(1+Inputs!$D$3)^Detail!$A30</f>
        <v>2315702.0666934466</v>
      </c>
      <c r="Z30" s="2" t="e">
        <f>_xll.SimulationMedian(X30)</f>
        <v>#N/A</v>
      </c>
      <c r="AA30" s="14" t="e">
        <f>Z30/(1+Inputs!$D$3)^Detail!$A30</f>
        <v>#N/A</v>
      </c>
      <c r="AB30" s="15" t="e">
        <f>_xll.SimulationInterval(Y30,$C$5,)</f>
        <v>#N/A</v>
      </c>
      <c r="AC30" s="17">
        <f>LN(_xll.LognormalValue(AC$2,AC$3))</f>
        <v>2.7876389469254324E-2</v>
      </c>
      <c r="AD30" s="14">
        <f t="shared" si="9"/>
        <v>5239610.1965581831</v>
      </c>
      <c r="AE30" s="14">
        <f>IF(Inputs!$G$2=1,AD30,IF(Inputs!$G$2=2,AVERAGE(AD29:AD30),IF(Inputs!$G$2=3,AVERAGE(AD28:AD30),IF(Inputs!$G$2=4,AVERAGE(AD27:AD30),IF(Inputs!$G$2=5,AVERAGE(AD26:AD30))))))</f>
        <v>5020006.1169601986</v>
      </c>
      <c r="AF30" s="14">
        <f>IF(Inputs!$G$3="Yes",-MIN(MAX(Inputs!$G$1*AE30,-Detail!AF29),AD30*(1+AC30)),-Inputs!$G$1*AE30)</f>
        <v>-200800.24467840794</v>
      </c>
      <c r="AG30" s="14">
        <f t="shared" si="3"/>
        <v>5184871.3663861081</v>
      </c>
      <c r="AH30" s="14">
        <f>AG30/(1+Inputs!$D$3)^Detail!$A30</f>
        <v>2404197.5150401127</v>
      </c>
      <c r="AI30" s="2" t="e">
        <f>_xll.SimulationMedian(AG30)</f>
        <v>#N/A</v>
      </c>
      <c r="AJ30" s="14" t="e">
        <f>AI30/(1+Inputs!$D$3)^Detail!$A30</f>
        <v>#N/A</v>
      </c>
      <c r="AK30" s="15" t="e">
        <f>_xll.SimulationInterval(AH30,$C$5,)</f>
        <v>#N/A</v>
      </c>
      <c r="AL30" s="17">
        <f>LN(_xll.LognormalValue(AL$2,AL$3))</f>
        <v>7.1902793444555871E-2</v>
      </c>
      <c r="AM30" s="14">
        <f t="shared" si="10"/>
        <v>4698649.9453955349</v>
      </c>
      <c r="AN30" s="14">
        <f>IF(Inputs!$G$2=1,AM30,IF(Inputs!$G$2=2,AVERAGE(AM29:AM30),IF(Inputs!$G$2=3,AVERAGE(AM28:AM30),IF(Inputs!$G$2=4,AVERAGE(AM27:AM30),IF(Inputs!$G$2=5,AVERAGE(AM26:AM30))))))</f>
        <v>4681230.6635096604</v>
      </c>
      <c r="AO30" s="14">
        <f>IF(Inputs!$G$3="Yes",-MIN(MAX(Inputs!$G$1*AN30,-Detail!AO29),AM30*(1+AL30)),-Inputs!$G$1*AN30)</f>
        <v>-187249.22654038641</v>
      </c>
      <c r="AP30" s="14">
        <f t="shared" si="4"/>
        <v>4849246.7753471974</v>
      </c>
      <c r="AQ30" s="14">
        <f>AP30/(1+Inputs!$D$3)^Detail!$A30</f>
        <v>2248570.1617766656</v>
      </c>
      <c r="AR30" s="2" t="e">
        <f>_xll.SimulationMedian(AP30)</f>
        <v>#N/A</v>
      </c>
      <c r="AS30" s="14" t="e">
        <f>AR30/(1+Inputs!$D$3)^Detail!$A30</f>
        <v>#N/A</v>
      </c>
      <c r="AT30" s="15" t="e">
        <f>_xll.SimulationInterval(AQ30,$C$5,)</f>
        <v>#N/A</v>
      </c>
      <c r="AU30" s="17">
        <f>LN(_xll.LognormalValue(AU$2,AU$3))</f>
        <v>0.10498450206871919</v>
      </c>
      <c r="AV30" s="14">
        <f t="shared" si="11"/>
        <v>3501259.3564279545</v>
      </c>
      <c r="AW30" s="14">
        <f>IF(Inputs!$G$2=1,AV30,IF(Inputs!$G$2=2,AVERAGE(AV29:AV30),IF(Inputs!$G$2=3,AVERAGE(AV28:AV30),IF(Inputs!$G$2=4,AVERAGE(AV27:AV30),IF(Inputs!$G$2=5,AVERAGE(AV26:AV30))))))</f>
        <v>3499359.5491322596</v>
      </c>
      <c r="AX30" s="14">
        <f>IF(Inputs!$G$3="Yes",-MIN(MAX(Inputs!$G$1*AW30,-Detail!AX29),AV30*(1+AU30)),-Inputs!$G$1*AW30)</f>
        <v>-139974.38196529038</v>
      </c>
      <c r="AY30" s="14">
        <f t="shared" si="5"/>
        <v>3728862.9446106972</v>
      </c>
      <c r="AZ30" s="14">
        <f>AY30/(1+Inputs!$D$3)^Detail!$A30</f>
        <v>1729054.0867567963</v>
      </c>
      <c r="BA30" s="2" t="e">
        <f>_xll.SimulationMedian(AY30)</f>
        <v>#N/A</v>
      </c>
      <c r="BB30" s="14" t="e">
        <f>BA30/(1+Inputs!$D$3)^Detail!$A30</f>
        <v>#N/A</v>
      </c>
      <c r="BC30" s="15" t="e">
        <f>_xll.SimulationInterval(AZ30,$C$5,)</f>
        <v>#N/A</v>
      </c>
    </row>
    <row r="31" spans="1:55" x14ac:dyDescent="0.2">
      <c r="A31" s="11">
        <v>27</v>
      </c>
      <c r="B31" s="17">
        <f>LN(_xll.LognormalValue(B$2,B$3))</f>
        <v>0.28213485679209432</v>
      </c>
      <c r="C31" s="14">
        <f t="shared" si="6"/>
        <v>21417348.780465722</v>
      </c>
      <c r="D31" s="13">
        <f>IF(Inputs!$G$2=1,C31,IF(Inputs!$G$2=2,AVERAGE(C30:C31),IF(Inputs!$G$2=3,AVERAGE(C29:C31),IF(Inputs!$G$2=4,AVERAGE(C28:C31),IF(Inputs!$G$2=5,AVERAGE(C27:C31))))))</f>
        <v>24887687.55792262</v>
      </c>
      <c r="E31" s="14">
        <f>IF(Inputs!$G$3="Yes",-MIN(MAX(Inputs!$G$1*D31,-Detail!E30),C31*(1+B31)),-Inputs!$G$1*D31)</f>
        <v>-995507.50231690484</v>
      </c>
      <c r="F31" s="14">
        <f t="shared" si="0"/>
        <v>26464421.909191851</v>
      </c>
      <c r="G31" s="14">
        <f>F31/(1+Inputs!$D$3)^Detail!$A31</f>
        <v>11913993.110679906</v>
      </c>
      <c r="H31" s="2" t="e">
        <f>_xll.SimulationMedian(F31)</f>
        <v>#N/A</v>
      </c>
      <c r="I31" s="14" t="e">
        <f>H31/(1+Inputs!$D$3)^Detail!$A31</f>
        <v>#N/A</v>
      </c>
      <c r="J31" s="15" t="e">
        <f>_xll.SimulationInterval(G31,$C$5,)</f>
        <v>#N/A</v>
      </c>
      <c r="K31" s="17">
        <f>LN(_xll.LognormalValue(K$2,K$3))</f>
        <v>3.3333984271495511E-2</v>
      </c>
      <c r="L31" s="14">
        <f t="shared" si="7"/>
        <v>4635034.3440398183</v>
      </c>
      <c r="M31" s="14">
        <f>IF(Inputs!$G$2=1,L31,IF(Inputs!$G$2=2,AVERAGE(L30:L31),IF(Inputs!$G$2=3,AVERAGE(L29:L31),IF(Inputs!$G$2=4,AVERAGE(L28:L31),IF(Inputs!$G$2=5,AVERAGE(L27:L31))))))</f>
        <v>5405201.2593596624</v>
      </c>
      <c r="N31" s="14">
        <f>IF(Inputs!$G$3="Yes",-MIN(MAX(Inputs!$G$1*M31,-Detail!N30),L31*(1+K31)),-Inputs!$G$1*M31)</f>
        <v>-216208.05037438651</v>
      </c>
      <c r="O31" s="14">
        <f t="shared" si="1"/>
        <v>4573330.455587496</v>
      </c>
      <c r="P31" s="14">
        <f>O31/(1+Inputs!$D$3)^Detail!$A31</f>
        <v>2058863.3195047143</v>
      </c>
      <c r="Q31" s="2" t="e">
        <f>_xll.SimulationMedian(O31)</f>
        <v>#N/A</v>
      </c>
      <c r="R31" s="14" t="e">
        <f>Q31/(1+Inputs!$D$3)^Detail!$A31</f>
        <v>#N/A</v>
      </c>
      <c r="S31" s="15" t="e">
        <f>_xll.SimulationInterval(P31,$C$5,)</f>
        <v>#N/A</v>
      </c>
      <c r="T31" s="17">
        <f>LN(_xll.LognormalValue(T$2,T$3))</f>
        <v>-5.9006618593429684E-2</v>
      </c>
      <c r="U31" s="14">
        <f t="shared" si="8"/>
        <v>4994022.8552643117</v>
      </c>
      <c r="V31" s="14">
        <f>IF(Inputs!$G$2=1,U31,IF(Inputs!$G$2=2,AVERAGE(U30:U31),IF(Inputs!$G$2=3,AVERAGE(U29:U31),IF(Inputs!$G$2=4,AVERAGE(U28:U31),IF(Inputs!$G$2=5,AVERAGE(U27:U31))))))</f>
        <v>5012524.5344471987</v>
      </c>
      <c r="W31" s="14">
        <f>IF(Inputs!$G$3="Yes",-MIN(MAX(Inputs!$G$1*V31,-Detail!W30),U31*(1+T31)),-Inputs!$G$1*V31)</f>
        <v>-200500.98137788795</v>
      </c>
      <c r="X31" s="14">
        <f t="shared" si="2"/>
        <v>4498841.472018972</v>
      </c>
      <c r="Y31" s="14">
        <f>X31/(1+Inputs!$D$3)^Detail!$A31</f>
        <v>2025329.1943270657</v>
      </c>
      <c r="Z31" s="2" t="e">
        <f>_xll.SimulationMedian(X31)</f>
        <v>#N/A</v>
      </c>
      <c r="AA31" s="14" t="e">
        <f>Z31/(1+Inputs!$D$3)^Detail!$A31</f>
        <v>#N/A</v>
      </c>
      <c r="AB31" s="15" t="e">
        <f>_xll.SimulationInterval(Y31,$C$5,)</f>
        <v>#N/A</v>
      </c>
      <c r="AC31" s="17">
        <f>LN(_xll.LognormalValue(AC$2,AC$3))</f>
        <v>-2.1812316764390841E-2</v>
      </c>
      <c r="AD31" s="14">
        <f t="shared" si="9"/>
        <v>5184871.3663861081</v>
      </c>
      <c r="AE31" s="14">
        <f>IF(Inputs!$G$2=1,AD31,IF(Inputs!$G$2=2,AVERAGE(AD30:AD31),IF(Inputs!$G$2=3,AVERAGE(AD29:AD31),IF(Inputs!$G$2=4,AVERAGE(AD28:AD31),IF(Inputs!$G$2=5,AVERAGE(AD27:AD31))))))</f>
        <v>5128097.5686920648</v>
      </c>
      <c r="AF31" s="14">
        <f>IF(Inputs!$G$3="Yes",-MIN(MAX(Inputs!$G$1*AE31,-Detail!AF30),AD31*(1+AC31)),-Inputs!$G$1*AE31)</f>
        <v>-205123.90274768259</v>
      </c>
      <c r="AG31" s="14">
        <f t="shared" si="3"/>
        <v>4866653.4070121916</v>
      </c>
      <c r="AH31" s="14">
        <f>AG31/(1+Inputs!$D$3)^Detail!$A31</f>
        <v>2190914.1020409586</v>
      </c>
      <c r="AI31" s="2" t="e">
        <f>_xll.SimulationMedian(AG31)</f>
        <v>#N/A</v>
      </c>
      <c r="AJ31" s="14" t="e">
        <f>AI31/(1+Inputs!$D$3)^Detail!$A31</f>
        <v>#N/A</v>
      </c>
      <c r="AK31" s="15" t="e">
        <f>_xll.SimulationInterval(AH31,$C$5,)</f>
        <v>#N/A</v>
      </c>
      <c r="AL31" s="17">
        <f>LN(_xll.LognormalValue(AL$2,AL$3))</f>
        <v>7.6993399887362979E-2</v>
      </c>
      <c r="AM31" s="14">
        <f t="shared" si="10"/>
        <v>4849246.7753471974</v>
      </c>
      <c r="AN31" s="14">
        <f>IF(Inputs!$G$2=1,AM31,IF(Inputs!$G$2=2,AVERAGE(AM30:AM31),IF(Inputs!$G$2=3,AVERAGE(AM29:AM31),IF(Inputs!$G$2=4,AVERAGE(AM28:AM31),IF(Inputs!$G$2=5,AVERAGE(AM27:AM31))))))</f>
        <v>4726076.5832291944</v>
      </c>
      <c r="AO31" s="14">
        <f>IF(Inputs!$G$3="Yes",-MIN(MAX(Inputs!$G$1*AN31,-Detail!AO30),AM31*(1+AL31)),-Inputs!$G$1*AN31)</f>
        <v>-189043.06332916778</v>
      </c>
      <c r="AP31" s="14">
        <f t="shared" si="4"/>
        <v>5033563.7081448426</v>
      </c>
      <c r="AQ31" s="14">
        <f>AP31/(1+Inputs!$D$3)^Detail!$A31</f>
        <v>2266055.2929054084</v>
      </c>
      <c r="AR31" s="2" t="e">
        <f>_xll.SimulationMedian(AP31)</f>
        <v>#N/A</v>
      </c>
      <c r="AS31" s="14" t="e">
        <f>AR31/(1+Inputs!$D$3)^Detail!$A31</f>
        <v>#N/A</v>
      </c>
      <c r="AT31" s="15" t="e">
        <f>_xll.SimulationInterval(AQ31,$C$5,)</f>
        <v>#N/A</v>
      </c>
      <c r="AU31" s="17">
        <f>LN(_xll.LognormalValue(AU$2,AU$3))</f>
        <v>2.6217563775812582E-3</v>
      </c>
      <c r="AV31" s="14">
        <f t="shared" si="11"/>
        <v>3728862.9446106972</v>
      </c>
      <c r="AW31" s="14">
        <f>IF(Inputs!$G$2=1,AV31,IF(Inputs!$G$2=2,AVERAGE(AV30:AV31),IF(Inputs!$G$2=3,AVERAGE(AV29:AV31),IF(Inputs!$G$2=4,AVERAGE(AV28:AV31),IF(Inputs!$G$2=5,AVERAGE(AV27:AV31))))))</f>
        <v>3532400.9170533433</v>
      </c>
      <c r="AX31" s="14">
        <f>IF(Inputs!$G$3="Yes",-MIN(MAX(Inputs!$G$1*AW31,-Detail!AX30),AV31*(1+AU31)),-Inputs!$G$1*AW31)</f>
        <v>-141296.03668213374</v>
      </c>
      <c r="AY31" s="14">
        <f t="shared" si="5"/>
        <v>3597343.078134723</v>
      </c>
      <c r="AZ31" s="14">
        <f>AY31/(1+Inputs!$D$3)^Detail!$A31</f>
        <v>1619484.4836101662</v>
      </c>
      <c r="BA31" s="2" t="e">
        <f>_xll.SimulationMedian(AY31)</f>
        <v>#N/A</v>
      </c>
      <c r="BB31" s="14" t="e">
        <f>BA31/(1+Inputs!$D$3)^Detail!$A31</f>
        <v>#N/A</v>
      </c>
      <c r="BC31" s="15" t="e">
        <f>_xll.SimulationInterval(AZ31,$C$5,)</f>
        <v>#N/A</v>
      </c>
    </row>
    <row r="32" spans="1:55" x14ac:dyDescent="0.2">
      <c r="A32" s="11">
        <v>28</v>
      </c>
      <c r="B32" s="17">
        <f>LN(_xll.LognormalValue(B$2,B$3))</f>
        <v>0.22220647219671019</v>
      </c>
      <c r="C32" s="14">
        <f t="shared" si="6"/>
        <v>26464421.909191851</v>
      </c>
      <c r="D32" s="13">
        <f>IF(Inputs!$G$2=1,C32,IF(Inputs!$G$2=2,AVERAGE(C31:C32),IF(Inputs!$G$2=3,AVERAGE(C30:C32),IF(Inputs!$G$2=4,AVERAGE(C29:C32),IF(Inputs!$G$2=5,AVERAGE(C28:C32))))))</f>
        <v>23082975.356674761</v>
      </c>
      <c r="E32" s="14">
        <f>IF(Inputs!$G$3="Yes",-MIN(MAX(Inputs!$G$1*D32,-Detail!E31),C32*(1+B32)),-Inputs!$G$1*D32)</f>
        <v>-923319.01426699047</v>
      </c>
      <c r="F32" s="14">
        <f t="shared" si="0"/>
        <v>31421668.726091705</v>
      </c>
      <c r="G32" s="14">
        <f>F32/(1+Inputs!$D$3)^Detail!$A32</f>
        <v>13733680.945996866</v>
      </c>
      <c r="H32" s="2" t="e">
        <f>_xll.SimulationMedian(F32)</f>
        <v>#N/A</v>
      </c>
      <c r="I32" s="14" t="e">
        <f>H32/(1+Inputs!$D$3)^Detail!$A32</f>
        <v>#N/A</v>
      </c>
      <c r="J32" s="15" t="e">
        <f>_xll.SimulationInterval(G32,$C$5,)</f>
        <v>#N/A</v>
      </c>
      <c r="K32" s="17">
        <f>LN(_xll.LognormalValue(K$2,K$3))</f>
        <v>9.7291250905884807E-2</v>
      </c>
      <c r="L32" s="14">
        <f t="shared" si="7"/>
        <v>4573330.455587496</v>
      </c>
      <c r="M32" s="14">
        <f>IF(Inputs!$G$2=1,L32,IF(Inputs!$G$2=2,AVERAGE(L31:L32),IF(Inputs!$G$2=3,AVERAGE(L30:L32),IF(Inputs!$G$2=4,AVERAGE(L29:L32),IF(Inputs!$G$2=5,AVERAGE(L28:L32))))))</f>
        <v>4917678.438328132</v>
      </c>
      <c r="N32" s="14">
        <f>IF(Inputs!$G$3="Yes",-MIN(MAX(Inputs!$G$1*M32,-Detail!N31),L32*(1+K32)),-Inputs!$G$1*M32)</f>
        <v>-196707.13753312529</v>
      </c>
      <c r="O32" s="14">
        <f t="shared" si="1"/>
        <v>4821568.3588844575</v>
      </c>
      <c r="P32" s="14">
        <f>O32/(1+Inputs!$D$3)^Detail!$A32</f>
        <v>2107395.4434904759</v>
      </c>
      <c r="Q32" s="2" t="e">
        <f>_xll.SimulationMedian(O32)</f>
        <v>#N/A</v>
      </c>
      <c r="R32" s="14" t="e">
        <f>Q32/(1+Inputs!$D$3)^Detail!$A32</f>
        <v>#N/A</v>
      </c>
      <c r="S32" s="15" t="e">
        <f>_xll.SimulationInterval(P32,$C$5,)</f>
        <v>#N/A</v>
      </c>
      <c r="T32" s="17">
        <f>LN(_xll.LognormalValue(T$2,T$3))</f>
        <v>0.23472938960120324</v>
      </c>
      <c r="U32" s="14">
        <f t="shared" si="8"/>
        <v>4498841.472018972</v>
      </c>
      <c r="V32" s="14">
        <f>IF(Inputs!$G$2=1,U32,IF(Inputs!$G$2=2,AVERAGE(U31:U32),IF(Inputs!$G$2=3,AVERAGE(U30:U32),IF(Inputs!$G$2=4,AVERAGE(U29:U32),IF(Inputs!$G$2=5,AVERAGE(U28:U32))))))</f>
        <v>4657187.8038995834</v>
      </c>
      <c r="W32" s="14">
        <f>IF(Inputs!$G$3="Yes",-MIN(MAX(Inputs!$G$1*V32,-Detail!W31),U32*(1+T32)),-Inputs!$G$1*V32)</f>
        <v>-186287.51215598334</v>
      </c>
      <c r="X32" s="14">
        <f t="shared" si="2"/>
        <v>5368564.2725025807</v>
      </c>
      <c r="Y32" s="14">
        <f>X32/(1+Inputs!$D$3)^Detail!$A32</f>
        <v>2346474.6414121757</v>
      </c>
      <c r="Z32" s="2" t="e">
        <f>_xll.SimulationMedian(X32)</f>
        <v>#N/A</v>
      </c>
      <c r="AA32" s="14" t="e">
        <f>Z32/(1+Inputs!$D$3)^Detail!$A32</f>
        <v>#N/A</v>
      </c>
      <c r="AB32" s="15" t="e">
        <f>_xll.SimulationInterval(Y32,$C$5,)</f>
        <v>#N/A</v>
      </c>
      <c r="AC32" s="17">
        <f>LN(_xll.LognormalValue(AC$2,AC$3))</f>
        <v>4.1421838234055049E-2</v>
      </c>
      <c r="AD32" s="14">
        <f t="shared" si="9"/>
        <v>4866653.4070121916</v>
      </c>
      <c r="AE32" s="14">
        <f>IF(Inputs!$G$2=1,AD32,IF(Inputs!$G$2=2,AVERAGE(AD31:AD32),IF(Inputs!$G$2=3,AVERAGE(AD30:AD32),IF(Inputs!$G$2=4,AVERAGE(AD29:AD32),IF(Inputs!$G$2=5,AVERAGE(AD28:AD32))))))</f>
        <v>5097044.9899854949</v>
      </c>
      <c r="AF32" s="14">
        <f>IF(Inputs!$G$3="Yes",-MIN(MAX(Inputs!$G$1*AE32,-Detail!AF31),AD32*(1+AC32)),-Inputs!$G$1*AE32)</f>
        <v>-203881.79959941981</v>
      </c>
      <c r="AG32" s="14">
        <f t="shared" si="3"/>
        <v>4864357.3375792429</v>
      </c>
      <c r="AH32" s="14">
        <f>AG32/(1+Inputs!$D$3)^Detail!$A32</f>
        <v>2126097.5113698714</v>
      </c>
      <c r="AI32" s="2" t="e">
        <f>_xll.SimulationMedian(AG32)</f>
        <v>#N/A</v>
      </c>
      <c r="AJ32" s="14" t="e">
        <f>AI32/(1+Inputs!$D$3)^Detail!$A32</f>
        <v>#N/A</v>
      </c>
      <c r="AK32" s="15" t="e">
        <f>_xll.SimulationInterval(AH32,$C$5,)</f>
        <v>#N/A</v>
      </c>
      <c r="AL32" s="17">
        <f>LN(_xll.LognormalValue(AL$2,AL$3))</f>
        <v>6.0770414161431793E-2</v>
      </c>
      <c r="AM32" s="14">
        <f t="shared" si="10"/>
        <v>5033563.7081448426</v>
      </c>
      <c r="AN32" s="14">
        <f>IF(Inputs!$G$2=1,AM32,IF(Inputs!$G$2=2,AVERAGE(AM31:AM32),IF(Inputs!$G$2=3,AVERAGE(AM30:AM32),IF(Inputs!$G$2=4,AVERAGE(AM29:AM32),IF(Inputs!$G$2=5,AVERAGE(AM28:AM32))))))</f>
        <v>4860486.8096291916</v>
      </c>
      <c r="AO32" s="14">
        <f>IF(Inputs!$G$3="Yes",-MIN(MAX(Inputs!$G$1*AN32,-Detail!AO31),AM32*(1+AL32)),-Inputs!$G$1*AN32)</f>
        <v>-194419.47238516767</v>
      </c>
      <c r="AP32" s="14">
        <f t="shared" si="4"/>
        <v>5145035.9870115891</v>
      </c>
      <c r="AQ32" s="14">
        <f>AP32/(1+Inputs!$D$3)^Detail!$A32</f>
        <v>2248775.6241480215</v>
      </c>
      <c r="AR32" s="2" t="e">
        <f>_xll.SimulationMedian(AP32)</f>
        <v>#N/A</v>
      </c>
      <c r="AS32" s="14" t="e">
        <f>AR32/(1+Inputs!$D$3)^Detail!$A32</f>
        <v>#N/A</v>
      </c>
      <c r="AT32" s="15" t="e">
        <f>_xll.SimulationInterval(AQ32,$C$5,)</f>
        <v>#N/A</v>
      </c>
      <c r="AU32" s="17">
        <f>LN(_xll.LognormalValue(AU$2,AU$3))</f>
        <v>1.0001371733864586E-2</v>
      </c>
      <c r="AV32" s="14">
        <f t="shared" si="11"/>
        <v>3597343.078134723</v>
      </c>
      <c r="AW32" s="14">
        <f>IF(Inputs!$G$2=1,AV32,IF(Inputs!$G$2=2,AVERAGE(AV31:AV32),IF(Inputs!$G$2=3,AVERAGE(AV30:AV32),IF(Inputs!$G$2=4,AVERAGE(AV29:AV32),IF(Inputs!$G$2=5,AVERAGE(AV28:AV32))))))</f>
        <v>3609155.1263911254</v>
      </c>
      <c r="AX32" s="14">
        <f>IF(Inputs!$G$3="Yes",-MIN(MAX(Inputs!$G$1*AW32,-Detail!AX31),AV32*(1+AU32)),-Inputs!$G$1*AW32)</f>
        <v>-144366.20505564503</v>
      </c>
      <c r="AY32" s="14">
        <f t="shared" si="5"/>
        <v>3488955.2384577477</v>
      </c>
      <c r="AZ32" s="14">
        <f>AY32/(1+Inputs!$D$3)^Detail!$A32</f>
        <v>1524941.2275820603</v>
      </c>
      <c r="BA32" s="2" t="e">
        <f>_xll.SimulationMedian(AY32)</f>
        <v>#N/A</v>
      </c>
      <c r="BB32" s="14" t="e">
        <f>BA32/(1+Inputs!$D$3)^Detail!$A32</f>
        <v>#N/A</v>
      </c>
      <c r="BC32" s="15" t="e">
        <f>_xll.SimulationInterval(AZ32,$C$5,)</f>
        <v>#N/A</v>
      </c>
    </row>
    <row r="33" spans="1:55" x14ac:dyDescent="0.2">
      <c r="A33" s="11">
        <v>29</v>
      </c>
      <c r="B33" s="17">
        <f>LN(_xll.LognormalValue(B$2,B$3))</f>
        <v>4.9959230374407637E-2</v>
      </c>
      <c r="C33" s="14">
        <f t="shared" si="6"/>
        <v>31421668.726091705</v>
      </c>
      <c r="D33" s="13">
        <f>IF(Inputs!$G$2=1,C33,IF(Inputs!$G$2=2,AVERAGE(C32:C33),IF(Inputs!$G$2=3,AVERAGE(C31:C33),IF(Inputs!$G$2=4,AVERAGE(C30:C33),IF(Inputs!$G$2=5,AVERAGE(C29:C33))))))</f>
        <v>26434479.805249762</v>
      </c>
      <c r="E33" s="14">
        <f>IF(Inputs!$G$3="Yes",-MIN(MAX(Inputs!$G$1*D33,-Detail!E32),C33*(1+B33)),-Inputs!$G$1*D33)</f>
        <v>-1057379.1922099905</v>
      </c>
      <c r="F33" s="14">
        <f t="shared" si="0"/>
        <v>31934091.920516852</v>
      </c>
      <c r="G33" s="14">
        <f>F33/(1+Inputs!$D$3)^Detail!$A33</f>
        <v>13551115.739869347</v>
      </c>
      <c r="H33" s="2" t="e">
        <f>_xll.SimulationMedian(F33)</f>
        <v>#N/A</v>
      </c>
      <c r="I33" s="14" t="e">
        <f>H33/(1+Inputs!$D$3)^Detail!$A33</f>
        <v>#N/A</v>
      </c>
      <c r="J33" s="15" t="e">
        <f>_xll.SimulationInterval(G33,$C$5,)</f>
        <v>#N/A</v>
      </c>
      <c r="K33" s="17">
        <f>LN(_xll.LognormalValue(K$2,K$3))</f>
        <v>0.17601590932636305</v>
      </c>
      <c r="L33" s="14">
        <f t="shared" si="7"/>
        <v>4821568.3588844575</v>
      </c>
      <c r="M33" s="14">
        <f>IF(Inputs!$G$2=1,L33,IF(Inputs!$G$2=2,AVERAGE(L32:L33),IF(Inputs!$G$2=3,AVERAGE(L31:L33),IF(Inputs!$G$2=4,AVERAGE(L30:L33),IF(Inputs!$G$2=5,AVERAGE(L29:L33))))))</f>
        <v>4676644.3861705912</v>
      </c>
      <c r="N33" s="14">
        <f>IF(Inputs!$G$3="Yes",-MIN(MAX(Inputs!$G$1*M33,-Detail!N32),L33*(1+K33)),-Inputs!$G$1*M33)</f>
        <v>-187065.77544682365</v>
      </c>
      <c r="O33" s="14">
        <f t="shared" si="1"/>
        <v>5483175.3225059016</v>
      </c>
      <c r="P33" s="14">
        <f>O33/(1+Inputs!$D$3)^Detail!$A33</f>
        <v>2326765.5019660979</v>
      </c>
      <c r="Q33" s="2" t="e">
        <f>_xll.SimulationMedian(O33)</f>
        <v>#N/A</v>
      </c>
      <c r="R33" s="14" t="e">
        <f>Q33/(1+Inputs!$D$3)^Detail!$A33</f>
        <v>#N/A</v>
      </c>
      <c r="S33" s="15" t="e">
        <f>_xll.SimulationInterval(P33,$C$5,)</f>
        <v>#N/A</v>
      </c>
      <c r="T33" s="17">
        <f>LN(_xll.LognormalValue(T$2,T$3))</f>
        <v>0.19405371628624668</v>
      </c>
      <c r="U33" s="14">
        <f t="shared" si="8"/>
        <v>5368564.2725025807</v>
      </c>
      <c r="V33" s="14">
        <f>IF(Inputs!$G$2=1,U33,IF(Inputs!$G$2=2,AVERAGE(U32:U33),IF(Inputs!$G$2=3,AVERAGE(U31:U33),IF(Inputs!$G$2=4,AVERAGE(U30:U33),IF(Inputs!$G$2=5,AVERAGE(U29:U33))))))</f>
        <v>4953809.5332619548</v>
      </c>
      <c r="W33" s="14">
        <f>IF(Inputs!$G$3="Yes",-MIN(MAX(Inputs!$G$1*V33,-Detail!W32),U33*(1+T33)),-Inputs!$G$1*V33)</f>
        <v>-198152.38133047821</v>
      </c>
      <c r="X33" s="14">
        <f t="shared" si="2"/>
        <v>6212201.7393727982</v>
      </c>
      <c r="Y33" s="14">
        <f>X33/(1+Inputs!$D$3)^Detail!$A33</f>
        <v>2636125.209985178</v>
      </c>
      <c r="Z33" s="2" t="e">
        <f>_xll.SimulationMedian(X33)</f>
        <v>#N/A</v>
      </c>
      <c r="AA33" s="14" t="e">
        <f>Z33/(1+Inputs!$D$3)^Detail!$A33</f>
        <v>#N/A</v>
      </c>
      <c r="AB33" s="15" t="e">
        <f>_xll.SimulationInterval(Y33,$C$5,)</f>
        <v>#N/A</v>
      </c>
      <c r="AC33" s="17">
        <f>LN(_xll.LognormalValue(AC$2,AC$3))</f>
        <v>0.18728108198606253</v>
      </c>
      <c r="AD33" s="14">
        <f t="shared" si="9"/>
        <v>4864357.3375792429</v>
      </c>
      <c r="AE33" s="14">
        <f>IF(Inputs!$G$2=1,AD33,IF(Inputs!$G$2=2,AVERAGE(AD32:AD33),IF(Inputs!$G$2=3,AVERAGE(AD31:AD33),IF(Inputs!$G$2=4,AVERAGE(AD30:AD33),IF(Inputs!$G$2=5,AVERAGE(AD29:AD33))))))</f>
        <v>4971960.7036591806</v>
      </c>
      <c r="AF33" s="14">
        <f>IF(Inputs!$G$3="Yes",-MIN(MAX(Inputs!$G$1*AE33,-Detail!AF32),AD33*(1+AC33)),-Inputs!$G$1*AE33)</f>
        <v>-198878.42814636722</v>
      </c>
      <c r="AG33" s="14">
        <f t="shared" si="3"/>
        <v>5576481.014781558</v>
      </c>
      <c r="AH33" s="14">
        <f>AG33/(1+Inputs!$D$3)^Detail!$A33</f>
        <v>2366359.433065285</v>
      </c>
      <c r="AI33" s="2" t="e">
        <f>_xll.SimulationMedian(AG33)</f>
        <v>#N/A</v>
      </c>
      <c r="AJ33" s="14" t="e">
        <f>AI33/(1+Inputs!$D$3)^Detail!$A33</f>
        <v>#N/A</v>
      </c>
      <c r="AK33" s="15" t="e">
        <f>_xll.SimulationInterval(AH33,$C$5,)</f>
        <v>#N/A</v>
      </c>
      <c r="AL33" s="17">
        <f>LN(_xll.LognormalValue(AL$2,AL$3))</f>
        <v>5.0152645634336239E-2</v>
      </c>
      <c r="AM33" s="14">
        <f t="shared" si="10"/>
        <v>5145035.9870115891</v>
      </c>
      <c r="AN33" s="14">
        <f>IF(Inputs!$G$2=1,AM33,IF(Inputs!$G$2=2,AVERAGE(AM32:AM33),IF(Inputs!$G$2=3,AVERAGE(AM31:AM33),IF(Inputs!$G$2=4,AVERAGE(AM30:AM33),IF(Inputs!$G$2=5,AVERAGE(AM29:AM33))))))</f>
        <v>5009282.1568345428</v>
      </c>
      <c r="AO33" s="14">
        <f>IF(Inputs!$G$3="Yes",-MIN(MAX(Inputs!$G$1*AN33,-Detail!AO32),AM33*(1+AL33)),-Inputs!$G$1*AN33)</f>
        <v>-200371.2862733817</v>
      </c>
      <c r="AP33" s="14">
        <f t="shared" si="4"/>
        <v>5202701.867370707</v>
      </c>
      <c r="AQ33" s="14">
        <f>AP33/(1+Inputs!$D$3)^Detail!$A33</f>
        <v>2207747.6115573775</v>
      </c>
      <c r="AR33" s="2" t="e">
        <f>_xll.SimulationMedian(AP33)</f>
        <v>#N/A</v>
      </c>
      <c r="AS33" s="14" t="e">
        <f>AR33/(1+Inputs!$D$3)^Detail!$A33</f>
        <v>#N/A</v>
      </c>
      <c r="AT33" s="15" t="e">
        <f>_xll.SimulationInterval(AQ33,$C$5,)</f>
        <v>#N/A</v>
      </c>
      <c r="AU33" s="17">
        <f>LN(_xll.LognormalValue(AU$2,AU$3))</f>
        <v>9.8996331651881486E-2</v>
      </c>
      <c r="AV33" s="14">
        <f t="shared" si="11"/>
        <v>3488955.2384577477</v>
      </c>
      <c r="AW33" s="14">
        <f>IF(Inputs!$G$2=1,AV33,IF(Inputs!$G$2=2,AVERAGE(AV32:AV33),IF(Inputs!$G$2=3,AVERAGE(AV31:AV33),IF(Inputs!$G$2=4,AVERAGE(AV30:AV33),IF(Inputs!$G$2=5,AVERAGE(AV29:AV33))))))</f>
        <v>3605053.7537343893</v>
      </c>
      <c r="AX33" s="14">
        <f>IF(Inputs!$G$3="Yes",-MIN(MAX(Inputs!$G$1*AW33,-Detail!AX32),AV33*(1+AU33)),-Inputs!$G$1*AW33)</f>
        <v>-144202.15014937558</v>
      </c>
      <c r="AY33" s="14">
        <f t="shared" si="5"/>
        <v>3690146.858213305</v>
      </c>
      <c r="AZ33" s="14">
        <f>AY33/(1+Inputs!$D$3)^Detail!$A33</f>
        <v>1565900.3956406976</v>
      </c>
      <c r="BA33" s="2" t="e">
        <f>_xll.SimulationMedian(AY33)</f>
        <v>#N/A</v>
      </c>
      <c r="BB33" s="14" t="e">
        <f>BA33/(1+Inputs!$D$3)^Detail!$A33</f>
        <v>#N/A</v>
      </c>
      <c r="BC33" s="15" t="e">
        <f>_xll.SimulationInterval(AZ33,$C$5,)</f>
        <v>#N/A</v>
      </c>
    </row>
    <row r="34" spans="1:55" x14ac:dyDescent="0.2">
      <c r="A34" s="11">
        <v>30</v>
      </c>
      <c r="B34" s="17">
        <f>LN(_xll.LognormalValue(B$2,B$3))</f>
        <v>-0.14400882974827248</v>
      </c>
      <c r="C34" s="14">
        <f t="shared" si="6"/>
        <v>31934091.920516852</v>
      </c>
      <c r="D34" s="13">
        <f>IF(Inputs!$G$2=1,C34,IF(Inputs!$G$2=2,AVERAGE(C33:C34),IF(Inputs!$G$2=3,AVERAGE(C32:C34),IF(Inputs!$G$2=4,AVERAGE(C31:C34),IF(Inputs!$G$2=5,AVERAGE(C30:C34))))))</f>
        <v>29940060.851933468</v>
      </c>
      <c r="E34" s="14">
        <f>IF(Inputs!$G$3="Yes",-MIN(MAX(Inputs!$G$1*D34,-Detail!E33),C34*(1+B34)),-Inputs!$G$1*D34)</f>
        <v>-1197602.4340773388</v>
      </c>
      <c r="F34" s="14">
        <f t="shared" si="0"/>
        <v>26137698.279892121</v>
      </c>
      <c r="G34" s="14">
        <f>F34/(1+Inputs!$D$3)^Detail!$A34</f>
        <v>10768385.615537249</v>
      </c>
      <c r="H34" s="2" t="e">
        <f>_xll.SimulationMedian(F34)</f>
        <v>#N/A</v>
      </c>
      <c r="I34" s="14" t="e">
        <f>H34/(1+Inputs!$D$3)^Detail!$A34</f>
        <v>#N/A</v>
      </c>
      <c r="J34" s="15" t="e">
        <f>_xll.SimulationInterval(G34,$C$5,)</f>
        <v>#N/A</v>
      </c>
      <c r="K34" s="17">
        <f>LN(_xll.LognormalValue(K$2,K$3))</f>
        <v>5.6393964136932997E-2</v>
      </c>
      <c r="L34" s="14">
        <f t="shared" si="7"/>
        <v>5483175.3225059016</v>
      </c>
      <c r="M34" s="14">
        <f>IF(Inputs!$G$2=1,L34,IF(Inputs!$G$2=2,AVERAGE(L33:L34),IF(Inputs!$G$2=3,AVERAGE(L32:L34),IF(Inputs!$G$2=4,AVERAGE(L31:L34),IF(Inputs!$G$2=5,AVERAGE(L30:L34))))))</f>
        <v>4959358.045659285</v>
      </c>
      <c r="N34" s="14">
        <f>IF(Inputs!$G$3="Yes",-MIN(MAX(Inputs!$G$1*M34,-Detail!N33),L34*(1+K34)),-Inputs!$G$1*M34)</f>
        <v>-198374.32182637139</v>
      </c>
      <c r="O34" s="14">
        <f t="shared" si="1"/>
        <v>5594018.9931734446</v>
      </c>
      <c r="P34" s="14">
        <f>O34/(1+Inputs!$D$3)^Detail!$A34</f>
        <v>2304661.7576679634</v>
      </c>
      <c r="Q34" s="2" t="e">
        <f>_xll.SimulationMedian(O34)</f>
        <v>#N/A</v>
      </c>
      <c r="R34" s="14" t="e">
        <f>Q34/(1+Inputs!$D$3)^Detail!$A34</f>
        <v>#N/A</v>
      </c>
      <c r="S34" s="15" t="e">
        <f>_xll.SimulationInterval(P34,$C$5,)</f>
        <v>#N/A</v>
      </c>
      <c r="T34" s="17">
        <f>LN(_xll.LognormalValue(T$2,T$3))</f>
        <v>1.0996405839807887E-2</v>
      </c>
      <c r="U34" s="14">
        <f t="shared" si="8"/>
        <v>6212201.7393727982</v>
      </c>
      <c r="V34" s="14">
        <f>IF(Inputs!$G$2=1,U34,IF(Inputs!$G$2=2,AVERAGE(U33:U34),IF(Inputs!$G$2=3,AVERAGE(U32:U34),IF(Inputs!$G$2=4,AVERAGE(U31:U34),IF(Inputs!$G$2=5,AVERAGE(U30:U34))))))</f>
        <v>5359869.1612981176</v>
      </c>
      <c r="W34" s="14">
        <f>IF(Inputs!$G$3="Yes",-MIN(MAX(Inputs!$G$1*V34,-Detail!W33),U34*(1+T34)),-Inputs!$G$1*V34)</f>
        <v>-214394.76645192472</v>
      </c>
      <c r="X34" s="14">
        <f t="shared" si="2"/>
        <v>6066118.8644057773</v>
      </c>
      <c r="Y34" s="14">
        <f>X34/(1+Inputs!$D$3)^Detail!$A34</f>
        <v>2499160.6537848492</v>
      </c>
      <c r="Z34" s="2" t="e">
        <f>_xll.SimulationMedian(X34)</f>
        <v>#N/A</v>
      </c>
      <c r="AA34" s="14" t="e">
        <f>Z34/(1+Inputs!$D$3)^Detail!$A34</f>
        <v>#N/A</v>
      </c>
      <c r="AB34" s="15" t="e">
        <f>_xll.SimulationInterval(Y34,$C$5,)</f>
        <v>#N/A</v>
      </c>
      <c r="AC34" s="17">
        <f>LN(_xll.LognormalValue(AC$2,AC$3))</f>
        <v>1.1248678754982425E-2</v>
      </c>
      <c r="AD34" s="14">
        <f t="shared" si="9"/>
        <v>5576481.014781558</v>
      </c>
      <c r="AE34" s="14">
        <f>IF(Inputs!$G$2=1,AD34,IF(Inputs!$G$2=2,AVERAGE(AD33:AD34),IF(Inputs!$G$2=3,AVERAGE(AD32:AD34),IF(Inputs!$G$2=4,AVERAGE(AD31:AD34),IF(Inputs!$G$2=5,AVERAGE(AD30:AD34))))))</f>
        <v>5102497.2531243302</v>
      </c>
      <c r="AF34" s="14">
        <f>IF(Inputs!$G$3="Yes",-MIN(MAX(Inputs!$G$1*AE34,-Detail!AF33),AD34*(1+AC34)),-Inputs!$G$1*AE34)</f>
        <v>-204099.8901249732</v>
      </c>
      <c r="AG34" s="14">
        <f t="shared" si="3"/>
        <v>5435109.1681751208</v>
      </c>
      <c r="AH34" s="14">
        <f>AG34/(1+Inputs!$D$3)^Detail!$A34</f>
        <v>2239193.0138116642</v>
      </c>
      <c r="AI34" s="2" t="e">
        <f>_xll.SimulationMedian(AG34)</f>
        <v>#N/A</v>
      </c>
      <c r="AJ34" s="14" t="e">
        <f>AI34/(1+Inputs!$D$3)^Detail!$A34</f>
        <v>#N/A</v>
      </c>
      <c r="AK34" s="15" t="e">
        <f>_xll.SimulationInterval(AH34,$C$5,)</f>
        <v>#N/A</v>
      </c>
      <c r="AL34" s="17">
        <f>LN(_xll.LognormalValue(AL$2,AL$3))</f>
        <v>6.6384362718207968E-2</v>
      </c>
      <c r="AM34" s="14">
        <f t="shared" si="10"/>
        <v>5202701.867370707</v>
      </c>
      <c r="AN34" s="14">
        <f>IF(Inputs!$G$2=1,AM34,IF(Inputs!$G$2=2,AVERAGE(AM33:AM34),IF(Inputs!$G$2=3,AVERAGE(AM32:AM34),IF(Inputs!$G$2=4,AVERAGE(AM31:AM34),IF(Inputs!$G$2=5,AVERAGE(AM30:AM34))))))</f>
        <v>5127100.5208423799</v>
      </c>
      <c r="AO34" s="14">
        <f>IF(Inputs!$G$3="Yes",-MIN(MAX(Inputs!$G$1*AN34,-Detail!AO33),AM34*(1+AL34)),-Inputs!$G$1*AN34)</f>
        <v>-205084.02083369519</v>
      </c>
      <c r="AP34" s="14">
        <f t="shared" si="4"/>
        <v>5342995.8944152463</v>
      </c>
      <c r="AQ34" s="14">
        <f>AP34/(1+Inputs!$D$3)^Detail!$A34</f>
        <v>2201243.5646469318</v>
      </c>
      <c r="AR34" s="2" t="e">
        <f>_xll.SimulationMedian(AP34)</f>
        <v>#N/A</v>
      </c>
      <c r="AS34" s="14" t="e">
        <f>AR34/(1+Inputs!$D$3)^Detail!$A34</f>
        <v>#N/A</v>
      </c>
      <c r="AT34" s="15" t="e">
        <f>_xll.SimulationInterval(AQ34,$C$5,)</f>
        <v>#N/A</v>
      </c>
      <c r="AU34" s="17">
        <f>LN(_xll.LognormalValue(AU$2,AU$3))</f>
        <v>7.5326839819509411E-2</v>
      </c>
      <c r="AV34" s="14">
        <f t="shared" si="11"/>
        <v>3690146.858213305</v>
      </c>
      <c r="AW34" s="14">
        <f>IF(Inputs!$G$2=1,AV34,IF(Inputs!$G$2=2,AVERAGE(AV33:AV34),IF(Inputs!$G$2=3,AVERAGE(AV32:AV34),IF(Inputs!$G$2=4,AVERAGE(AV31:AV34),IF(Inputs!$G$2=5,AVERAGE(AV30:AV34))))))</f>
        <v>3592148.3916019253</v>
      </c>
      <c r="AX34" s="14">
        <f>IF(Inputs!$G$3="Yes",-MIN(MAX(Inputs!$G$1*AW34,-Detail!AX33),AV34*(1+AU34)),-Inputs!$G$1*AW34)</f>
        <v>-143685.93566407703</v>
      </c>
      <c r="AY34" s="14">
        <f t="shared" si="5"/>
        <v>3824428.0238483278</v>
      </c>
      <c r="AZ34" s="14">
        <f>AY34/(1+Inputs!$D$3)^Detail!$A34</f>
        <v>1575613.708547096</v>
      </c>
      <c r="BA34" s="2" t="e">
        <f>_xll.SimulationMedian(AY34)</f>
        <v>#N/A</v>
      </c>
      <c r="BB34" s="14" t="e">
        <f>BA34/(1+Inputs!$D$3)^Detail!$A34</f>
        <v>#N/A</v>
      </c>
      <c r="BC34" s="15" t="e">
        <f>_xll.SimulationInterval(AZ34,$C$5,)</f>
        <v>#N/A</v>
      </c>
    </row>
    <row r="35" spans="1:55" x14ac:dyDescent="0.2">
      <c r="A35" s="11">
        <v>31</v>
      </c>
      <c r="B35" s="17">
        <f>LN(_xll.LognormalValue(B$2,B$3))</f>
        <v>0.30552271444222712</v>
      </c>
      <c r="C35" s="14">
        <f t="shared" si="6"/>
        <v>26137698.279892121</v>
      </c>
      <c r="D35" s="13">
        <f>IF(Inputs!$G$2=1,C35,IF(Inputs!$G$2=2,AVERAGE(C34:C35),IF(Inputs!$G$2=3,AVERAGE(C33:C35),IF(Inputs!$G$2=4,AVERAGE(C32:C35),IF(Inputs!$G$2=5,AVERAGE(C31:C35))))))</f>
        <v>29831152.975500226</v>
      </c>
      <c r="E35" s="14">
        <f>IF(Inputs!$G$3="Yes",-MIN(MAX(Inputs!$G$1*D35,-Detail!E34),C35*(1+B35)),-Inputs!$G$1*D35)</f>
        <v>-1193246.1190200092</v>
      </c>
      <c r="F35" s="14">
        <f t="shared" si="0"/>
        <v>32930112.688616678</v>
      </c>
      <c r="G35" s="14">
        <f>F35/(1+Inputs!$D$3)^Detail!$A35</f>
        <v>13171621.764152264</v>
      </c>
      <c r="H35" s="2" t="e">
        <f>_xll.SimulationMedian(F35)</f>
        <v>#N/A</v>
      </c>
      <c r="I35" s="14" t="e">
        <f>H35/(1+Inputs!$D$3)^Detail!$A35</f>
        <v>#N/A</v>
      </c>
      <c r="J35" s="15" t="e">
        <f>_xll.SimulationInterval(G35,$C$5,)</f>
        <v>#N/A</v>
      </c>
      <c r="K35" s="17">
        <f>LN(_xll.LognormalValue(K$2,K$3))</f>
        <v>8.0121022238425099E-2</v>
      </c>
      <c r="L35" s="14">
        <f t="shared" si="7"/>
        <v>5594018.9931734446</v>
      </c>
      <c r="M35" s="14">
        <f>IF(Inputs!$G$2=1,L35,IF(Inputs!$G$2=2,AVERAGE(L34:L35),IF(Inputs!$G$2=3,AVERAGE(L33:L35),IF(Inputs!$G$2=4,AVERAGE(L32:L35),IF(Inputs!$G$2=5,AVERAGE(L31:L35))))))</f>
        <v>5299587.5581879346</v>
      </c>
      <c r="N35" s="14">
        <f>IF(Inputs!$G$3="Yes",-MIN(MAX(Inputs!$G$1*M35,-Detail!N34),L35*(1+K35)),-Inputs!$G$1*M35)</f>
        <v>-211983.50232751737</v>
      </c>
      <c r="O35" s="14">
        <f t="shared" si="1"/>
        <v>5830234.011000148</v>
      </c>
      <c r="P35" s="14">
        <f>O35/(1+Inputs!$D$3)^Detail!$A35</f>
        <v>2332018.6576809506</v>
      </c>
      <c r="Q35" s="2" t="e">
        <f>_xll.SimulationMedian(O35)</f>
        <v>#N/A</v>
      </c>
      <c r="R35" s="14" t="e">
        <f>Q35/(1+Inputs!$D$3)^Detail!$A35</f>
        <v>#N/A</v>
      </c>
      <c r="S35" s="15" t="e">
        <f>_xll.SimulationInterval(P35,$C$5,)</f>
        <v>#N/A</v>
      </c>
      <c r="T35" s="17">
        <f>LN(_xll.LognormalValue(T$2,T$3))</f>
        <v>-7.2665401736065061E-2</v>
      </c>
      <c r="U35" s="14">
        <f t="shared" si="8"/>
        <v>6066118.8644057773</v>
      </c>
      <c r="V35" s="14">
        <f>IF(Inputs!$G$2=1,U35,IF(Inputs!$G$2=2,AVERAGE(U34:U35),IF(Inputs!$G$2=3,AVERAGE(U33:U35),IF(Inputs!$G$2=4,AVERAGE(U32:U35),IF(Inputs!$G$2=5,AVERAGE(U31:U35))))))</f>
        <v>5882294.9587603854</v>
      </c>
      <c r="W35" s="14">
        <f>IF(Inputs!$G$3="Yes",-MIN(MAX(Inputs!$G$1*V35,-Detail!W34),U35*(1+T35)),-Inputs!$G$1*V35)</f>
        <v>-235291.79835041543</v>
      </c>
      <c r="X35" s="14">
        <f t="shared" si="2"/>
        <v>5390030.101794594</v>
      </c>
      <c r="Y35" s="14">
        <f>X35/(1+Inputs!$D$3)^Detail!$A35</f>
        <v>2155942.7527490761</v>
      </c>
      <c r="Z35" s="2" t="e">
        <f>_xll.SimulationMedian(X35)</f>
        <v>#N/A</v>
      </c>
      <c r="AA35" s="14" t="e">
        <f>Z35/(1+Inputs!$D$3)^Detail!$A35</f>
        <v>#N/A</v>
      </c>
      <c r="AB35" s="15" t="e">
        <f>_xll.SimulationInterval(Y35,$C$5,)</f>
        <v>#N/A</v>
      </c>
      <c r="AC35" s="17">
        <f>LN(_xll.LognormalValue(AC$2,AC$3))</f>
        <v>8.1781268207928026E-2</v>
      </c>
      <c r="AD35" s="14">
        <f t="shared" si="9"/>
        <v>5435109.1681751208</v>
      </c>
      <c r="AE35" s="14">
        <f>IF(Inputs!$G$2=1,AD35,IF(Inputs!$G$2=2,AVERAGE(AD34:AD35),IF(Inputs!$G$2=3,AVERAGE(AD33:AD35),IF(Inputs!$G$2=4,AVERAGE(AD32:AD35),IF(Inputs!$G$2=5,AVERAGE(AD31:AD35))))))</f>
        <v>5291982.5068453066</v>
      </c>
      <c r="AF35" s="14">
        <f>IF(Inputs!$G$3="Yes",-MIN(MAX(Inputs!$G$1*AE35,-Detail!AF34),AD35*(1+AC35)),-Inputs!$G$1*AE35)</f>
        <v>-211679.30027381226</v>
      </c>
      <c r="AG35" s="14">
        <f t="shared" si="3"/>
        <v>5667919.9885232067</v>
      </c>
      <c r="AH35" s="14">
        <f>AG35/(1+Inputs!$D$3)^Detail!$A35</f>
        <v>2267095.1352107883</v>
      </c>
      <c r="AI35" s="2" t="e">
        <f>_xll.SimulationMedian(AG35)</f>
        <v>#N/A</v>
      </c>
      <c r="AJ35" s="14" t="e">
        <f>AI35/(1+Inputs!$D$3)^Detail!$A35</f>
        <v>#N/A</v>
      </c>
      <c r="AK35" s="15" t="e">
        <f>_xll.SimulationInterval(AH35,$C$5,)</f>
        <v>#N/A</v>
      </c>
      <c r="AL35" s="17">
        <f>LN(_xll.LognormalValue(AL$2,AL$3))</f>
        <v>5.0176985665103389E-2</v>
      </c>
      <c r="AM35" s="14">
        <f t="shared" si="10"/>
        <v>5342995.8944152463</v>
      </c>
      <c r="AN35" s="14">
        <f>IF(Inputs!$G$2=1,AM35,IF(Inputs!$G$2=2,AVERAGE(AM34:AM35),IF(Inputs!$G$2=3,AVERAGE(AM33:AM35),IF(Inputs!$G$2=4,AVERAGE(AM32:AM35),IF(Inputs!$G$2=5,AVERAGE(AM31:AM35))))))</f>
        <v>5230244.5829325141</v>
      </c>
      <c r="AO35" s="14">
        <f>IF(Inputs!$G$3="Yes",-MIN(MAX(Inputs!$G$1*AN35,-Detail!AO34),AM35*(1+AL35)),-Inputs!$G$1*AN35)</f>
        <v>-209209.78331730058</v>
      </c>
      <c r="AP35" s="14">
        <f t="shared" si="4"/>
        <v>5401881.5395007255</v>
      </c>
      <c r="AQ35" s="14">
        <f>AP35/(1+Inputs!$D$3)^Detail!$A35</f>
        <v>2160683.1754832058</v>
      </c>
      <c r="AR35" s="2" t="e">
        <f>_xll.SimulationMedian(AP35)</f>
        <v>#N/A</v>
      </c>
      <c r="AS35" s="14" t="e">
        <f>AR35/(1+Inputs!$D$3)^Detail!$A35</f>
        <v>#N/A</v>
      </c>
      <c r="AT35" s="15" t="e">
        <f>_xll.SimulationInterval(AQ35,$C$5,)</f>
        <v>#N/A</v>
      </c>
      <c r="AU35" s="17">
        <f>LN(_xll.LognormalValue(AU$2,AU$3))</f>
        <v>0.11095387054781108</v>
      </c>
      <c r="AV35" s="14">
        <f t="shared" si="11"/>
        <v>3824428.0238483278</v>
      </c>
      <c r="AW35" s="14">
        <f>IF(Inputs!$G$2=1,AV35,IF(Inputs!$G$2=2,AVERAGE(AV34:AV35),IF(Inputs!$G$2=3,AVERAGE(AV33:AV35),IF(Inputs!$G$2=4,AVERAGE(AV32:AV35),IF(Inputs!$G$2=5,AVERAGE(AV31:AV35))))))</f>
        <v>3667843.3735064603</v>
      </c>
      <c r="AX35" s="14">
        <f>IF(Inputs!$G$3="Yes",-MIN(MAX(Inputs!$G$1*AW35,-Detail!AX34),AV35*(1+AU35)),-Inputs!$G$1*AW35)</f>
        <v>-146713.73494025841</v>
      </c>
      <c r="AY35" s="14">
        <f t="shared" si="5"/>
        <v>4102049.3807855579</v>
      </c>
      <c r="AZ35" s="14">
        <f>AY35/(1+Inputs!$D$3)^Detail!$A35</f>
        <v>1640767.021130169</v>
      </c>
      <c r="BA35" s="2" t="e">
        <f>_xll.SimulationMedian(AY35)</f>
        <v>#N/A</v>
      </c>
      <c r="BB35" s="14" t="e">
        <f>BA35/(1+Inputs!$D$3)^Detail!$A35</f>
        <v>#N/A</v>
      </c>
      <c r="BC35" s="15" t="e">
        <f>_xll.SimulationInterval(AZ35,$C$5,)</f>
        <v>#N/A</v>
      </c>
    </row>
    <row r="36" spans="1:55" x14ac:dyDescent="0.2">
      <c r="A36" s="11">
        <v>32</v>
      </c>
      <c r="B36" s="17">
        <f>LN(_xll.LognormalValue(B$2,B$3))</f>
        <v>-0.10534189480273494</v>
      </c>
      <c r="C36" s="14">
        <f t="shared" si="6"/>
        <v>32930112.688616678</v>
      </c>
      <c r="D36" s="13">
        <f>IF(Inputs!$G$2=1,C36,IF(Inputs!$G$2=2,AVERAGE(C35:C36),IF(Inputs!$G$2=3,AVERAGE(C34:C36),IF(Inputs!$G$2=4,AVERAGE(C33:C36),IF(Inputs!$G$2=5,AVERAGE(C32:C36))))))</f>
        <v>30333967.629675221</v>
      </c>
      <c r="E36" s="14">
        <f>IF(Inputs!$G$3="Yes",-MIN(MAX(Inputs!$G$1*D36,-Detail!E35),C36*(1+B36)),-Inputs!$G$1*D36)</f>
        <v>-1213358.7051870089</v>
      </c>
      <c r="F36" s="14">
        <f t="shared" si="0"/>
        <v>28247833.516743205</v>
      </c>
      <c r="G36" s="14">
        <f>F36/(1+Inputs!$D$3)^Detail!$A36</f>
        <v>10969679.88868683</v>
      </c>
      <c r="H36" s="2" t="e">
        <f>_xll.SimulationMedian(F36)</f>
        <v>#N/A</v>
      </c>
      <c r="I36" s="14" t="e">
        <f>H36/(1+Inputs!$D$3)^Detail!$A36</f>
        <v>#N/A</v>
      </c>
      <c r="J36" s="15" t="e">
        <f>_xll.SimulationInterval(G36,$C$5,)</f>
        <v>#N/A</v>
      </c>
      <c r="K36" s="17">
        <f>LN(_xll.LognormalValue(K$2,K$3))</f>
        <v>0.18510790817971973</v>
      </c>
      <c r="L36" s="14">
        <f t="shared" si="7"/>
        <v>5830234.011000148</v>
      </c>
      <c r="M36" s="14">
        <f>IF(Inputs!$G$2=1,L36,IF(Inputs!$G$2=2,AVERAGE(L35:L36),IF(Inputs!$G$2=3,AVERAGE(L34:L36),IF(Inputs!$G$2=4,AVERAGE(L33:L36),IF(Inputs!$G$2=5,AVERAGE(L32:L36))))))</f>
        <v>5635809.4422264984</v>
      </c>
      <c r="N36" s="14">
        <f>IF(Inputs!$G$3="Yes",-MIN(MAX(Inputs!$G$1*M36,-Detail!N35),L36*(1+K36)),-Inputs!$G$1*M36)</f>
        <v>-225432.37768905994</v>
      </c>
      <c r="O36" s="14">
        <f t="shared" si="1"/>
        <v>6684024.0552855833</v>
      </c>
      <c r="P36" s="14">
        <f>O36/(1+Inputs!$D$3)^Detail!$A36</f>
        <v>2595654.0777297374</v>
      </c>
      <c r="Q36" s="2" t="e">
        <f>_xll.SimulationMedian(O36)</f>
        <v>#N/A</v>
      </c>
      <c r="R36" s="14" t="e">
        <f>Q36/(1+Inputs!$D$3)^Detail!$A36</f>
        <v>#N/A</v>
      </c>
      <c r="S36" s="15" t="e">
        <f>_xll.SimulationInterval(P36,$C$5,)</f>
        <v>#N/A</v>
      </c>
      <c r="T36" s="17">
        <f>LN(_xll.LognormalValue(T$2,T$3))</f>
        <v>0.22450087701887653</v>
      </c>
      <c r="U36" s="14">
        <f t="shared" si="8"/>
        <v>5390030.101794594</v>
      </c>
      <c r="V36" s="14">
        <f>IF(Inputs!$G$2=1,U36,IF(Inputs!$G$2=2,AVERAGE(U35:U36),IF(Inputs!$G$2=3,AVERAGE(U34:U36),IF(Inputs!$G$2=4,AVERAGE(U33:U36),IF(Inputs!$G$2=5,AVERAGE(U32:U36))))))</f>
        <v>5889450.2351910556</v>
      </c>
      <c r="W36" s="14">
        <f>IF(Inputs!$G$3="Yes",-MIN(MAX(Inputs!$G$1*V36,-Detail!W35),U36*(1+T36)),-Inputs!$G$1*V36)</f>
        <v>-235578.00940764224</v>
      </c>
      <c r="X36" s="14">
        <f t="shared" si="2"/>
        <v>6364518.5773979826</v>
      </c>
      <c r="Y36" s="14">
        <f>X36/(1+Inputs!$D$3)^Detail!$A36</f>
        <v>2471578.2680563526</v>
      </c>
      <c r="Z36" s="2" t="e">
        <f>_xll.SimulationMedian(X36)</f>
        <v>#N/A</v>
      </c>
      <c r="AA36" s="14" t="e">
        <f>Z36/(1+Inputs!$D$3)^Detail!$A36</f>
        <v>#N/A</v>
      </c>
      <c r="AB36" s="15" t="e">
        <f>_xll.SimulationInterval(Y36,$C$5,)</f>
        <v>#N/A</v>
      </c>
      <c r="AC36" s="17">
        <f>LN(_xll.LognormalValue(AC$2,AC$3))</f>
        <v>2.2521871385425888E-2</v>
      </c>
      <c r="AD36" s="14">
        <f t="shared" si="9"/>
        <v>5667919.9885232067</v>
      </c>
      <c r="AE36" s="14">
        <f>IF(Inputs!$G$2=1,AD36,IF(Inputs!$G$2=2,AVERAGE(AD35:AD36),IF(Inputs!$G$2=3,AVERAGE(AD34:AD36),IF(Inputs!$G$2=4,AVERAGE(AD33:AD36),IF(Inputs!$G$2=5,AVERAGE(AD32:AD36))))))</f>
        <v>5559836.7238266282</v>
      </c>
      <c r="AF36" s="14">
        <f>IF(Inputs!$G$3="Yes",-MIN(MAX(Inputs!$G$1*AE36,-Detail!AF35),AD36*(1+AC36)),-Inputs!$G$1*AE36)</f>
        <v>-222393.46895306514</v>
      </c>
      <c r="AG36" s="14">
        <f t="shared" si="3"/>
        <v>5573178.6845745454</v>
      </c>
      <c r="AH36" s="14">
        <f>AG36/(1+Inputs!$D$3)^Detail!$A36</f>
        <v>2164271.6810830347</v>
      </c>
      <c r="AI36" s="2" t="e">
        <f>_xll.SimulationMedian(AG36)</f>
        <v>#N/A</v>
      </c>
      <c r="AJ36" s="14" t="e">
        <f>AI36/(1+Inputs!$D$3)^Detail!$A36</f>
        <v>#N/A</v>
      </c>
      <c r="AK36" s="15" t="e">
        <f>_xll.SimulationInterval(AH36,$C$5,)</f>
        <v>#N/A</v>
      </c>
      <c r="AL36" s="17">
        <f>LN(_xll.LognormalValue(AL$2,AL$3))</f>
        <v>0.12252253989906857</v>
      </c>
      <c r="AM36" s="14">
        <f t="shared" si="10"/>
        <v>5401881.5395007255</v>
      </c>
      <c r="AN36" s="14">
        <f>IF(Inputs!$G$2=1,AM36,IF(Inputs!$G$2=2,AVERAGE(AM35:AM36),IF(Inputs!$G$2=3,AVERAGE(AM34:AM36),IF(Inputs!$G$2=4,AVERAGE(AM33:AM36),IF(Inputs!$G$2=5,AVERAGE(AM32:AM36))))))</f>
        <v>5315859.7670955593</v>
      </c>
      <c r="AO36" s="14">
        <f>IF(Inputs!$G$3="Yes",-MIN(MAX(Inputs!$G$1*AN36,-Detail!AO35),AM36*(1+AL36)),-Inputs!$G$1*AN36)</f>
        <v>-212634.39068382236</v>
      </c>
      <c r="AP36" s="14">
        <f t="shared" si="4"/>
        <v>5851099.395270423</v>
      </c>
      <c r="AQ36" s="14">
        <f>AP36/(1+Inputs!$D$3)^Detail!$A36</f>
        <v>2272198.5855999095</v>
      </c>
      <c r="AR36" s="2" t="e">
        <f>_xll.SimulationMedian(AP36)</f>
        <v>#N/A</v>
      </c>
      <c r="AS36" s="14" t="e">
        <f>AR36/(1+Inputs!$D$3)^Detail!$A36</f>
        <v>#N/A</v>
      </c>
      <c r="AT36" s="15" t="e">
        <f>_xll.SimulationInterval(AQ36,$C$5,)</f>
        <v>#N/A</v>
      </c>
      <c r="AU36" s="17">
        <f>LN(_xll.LognormalValue(AU$2,AU$3))</f>
        <v>7.785168613493329E-2</v>
      </c>
      <c r="AV36" s="14">
        <f t="shared" si="11"/>
        <v>4102049.3807855579</v>
      </c>
      <c r="AW36" s="14">
        <f>IF(Inputs!$G$2=1,AV36,IF(Inputs!$G$2=2,AVERAGE(AV35:AV36),IF(Inputs!$G$2=3,AVERAGE(AV34:AV36),IF(Inputs!$G$2=4,AVERAGE(AV33:AV36),IF(Inputs!$G$2=5,AVERAGE(AV32:AV36))))))</f>
        <v>3872208.0876157302</v>
      </c>
      <c r="AX36" s="14">
        <f>IF(Inputs!$G$3="Yes",-MIN(MAX(Inputs!$G$1*AW36,-Detail!AX35),AV36*(1+AU36)),-Inputs!$G$1*AW36)</f>
        <v>-154888.32350462922</v>
      </c>
      <c r="AY36" s="14">
        <f t="shared" si="5"/>
        <v>4266512.5181838423</v>
      </c>
      <c r="AZ36" s="14">
        <f>AY36/(1+Inputs!$D$3)^Detail!$A36</f>
        <v>1656844.8174197504</v>
      </c>
      <c r="BA36" s="2" t="e">
        <f>_xll.SimulationMedian(AY36)</f>
        <v>#N/A</v>
      </c>
      <c r="BB36" s="14" t="e">
        <f>BA36/(1+Inputs!$D$3)^Detail!$A36</f>
        <v>#N/A</v>
      </c>
      <c r="BC36" s="15" t="e">
        <f>_xll.SimulationInterval(AZ36,$C$5,)</f>
        <v>#N/A</v>
      </c>
    </row>
    <row r="37" spans="1:55" x14ac:dyDescent="0.2">
      <c r="A37" s="11">
        <v>33</v>
      </c>
      <c r="B37" s="17">
        <f>LN(_xll.LognormalValue(B$2,B$3))</f>
        <v>-8.0633100804135152E-4</v>
      </c>
      <c r="C37" s="14">
        <f t="shared" si="6"/>
        <v>28247833.516743205</v>
      </c>
      <c r="D37" s="13">
        <f>IF(Inputs!$G$2=1,C37,IF(Inputs!$G$2=2,AVERAGE(C36:C37),IF(Inputs!$G$2=3,AVERAGE(C35:C37),IF(Inputs!$G$2=4,AVERAGE(C34:C37),IF(Inputs!$G$2=5,AVERAGE(C33:C37))))))</f>
        <v>29105214.828417331</v>
      </c>
      <c r="E37" s="14">
        <f>IF(Inputs!$G$3="Yes",-MIN(MAX(Inputs!$G$1*D37,-Detail!E36),C37*(1+B37)),-Inputs!$G$1*D37)</f>
        <v>-1164208.5931366934</v>
      </c>
      <c r="F37" s="14">
        <f t="shared" ref="F37:F68" si="12">MAX(C37*(1+B37)+E37,0)</f>
        <v>27060847.81953197</v>
      </c>
      <c r="G37" s="14">
        <f>F37/(1+Inputs!$D$3)^Detail!$A37</f>
        <v>10202649.886862932</v>
      </c>
      <c r="H37" s="2" t="e">
        <f>_xll.SimulationMedian(F37)</f>
        <v>#N/A</v>
      </c>
      <c r="I37" s="14" t="e">
        <f>H37/(1+Inputs!$D$3)^Detail!$A37</f>
        <v>#N/A</v>
      </c>
      <c r="J37" s="15" t="e">
        <f>_xll.SimulationInterval(G37,$C$5,)</f>
        <v>#N/A</v>
      </c>
      <c r="K37" s="17">
        <f>LN(_xll.LognormalValue(K$2,K$3))</f>
        <v>0.14136137450912159</v>
      </c>
      <c r="L37" s="14">
        <f t="shared" si="7"/>
        <v>6684024.0552855833</v>
      </c>
      <c r="M37" s="14">
        <f>IF(Inputs!$G$2=1,L37,IF(Inputs!$G$2=2,AVERAGE(L36:L37),IF(Inputs!$G$2=3,AVERAGE(L35:L37),IF(Inputs!$G$2=4,AVERAGE(L34:L37),IF(Inputs!$G$2=5,AVERAGE(L33:L37))))))</f>
        <v>6036092.3531530583</v>
      </c>
      <c r="N37" s="14">
        <f>IF(Inputs!$G$3="Yes",-MIN(MAX(Inputs!$G$1*M37,-Detail!N36),L37*(1+K37)),-Inputs!$G$1*M37)</f>
        <v>-241443.69412612234</v>
      </c>
      <c r="O37" s="14">
        <f t="shared" ref="O37:O68" si="13">MAX(L37*(1+K37)+N37,0)</f>
        <v>7387443.1888666637</v>
      </c>
      <c r="P37" s="14">
        <f>O37/(1+Inputs!$D$3)^Detail!$A37</f>
        <v>2785259.9784658332</v>
      </c>
      <c r="Q37" s="2" t="e">
        <f>_xll.SimulationMedian(O37)</f>
        <v>#N/A</v>
      </c>
      <c r="R37" s="14" t="e">
        <f>Q37/(1+Inputs!$D$3)^Detail!$A37</f>
        <v>#N/A</v>
      </c>
      <c r="S37" s="15" t="e">
        <f>_xll.SimulationInterval(P37,$C$5,)</f>
        <v>#N/A</v>
      </c>
      <c r="T37" s="17">
        <f>LN(_xll.LognormalValue(T$2,T$3))</f>
        <v>0.18451764687095779</v>
      </c>
      <c r="U37" s="14">
        <f t="shared" si="8"/>
        <v>6364518.5773979826</v>
      </c>
      <c r="V37" s="14">
        <f>IF(Inputs!$G$2=1,U37,IF(Inputs!$G$2=2,AVERAGE(U36:U37),IF(Inputs!$G$2=3,AVERAGE(U35:U37),IF(Inputs!$G$2=4,AVERAGE(U34:U37),IF(Inputs!$G$2=5,AVERAGE(U33:U37))))))</f>
        <v>5940222.5145327849</v>
      </c>
      <c r="W37" s="14">
        <f>IF(Inputs!$G$3="Yes",-MIN(MAX(Inputs!$G$1*V37,-Detail!W36),U37*(1+T37)),-Inputs!$G$1*V37)</f>
        <v>-237608.90058131141</v>
      </c>
      <c r="X37" s="14">
        <f t="shared" ref="X37:X68" si="14">MAX(U37*(1+T37)+W37,0)</f>
        <v>7301275.6681846427</v>
      </c>
      <c r="Y37" s="14">
        <f>X37/(1+Inputs!$D$3)^Detail!$A37</f>
        <v>2752772.5615526373</v>
      </c>
      <c r="Z37" s="2" t="e">
        <f>_xll.SimulationMedian(X37)</f>
        <v>#N/A</v>
      </c>
      <c r="AA37" s="14" t="e">
        <f>Z37/(1+Inputs!$D$3)^Detail!$A37</f>
        <v>#N/A</v>
      </c>
      <c r="AB37" s="15" t="e">
        <f>_xll.SimulationInterval(Y37,$C$5,)</f>
        <v>#N/A</v>
      </c>
      <c r="AC37" s="17">
        <f>LN(_xll.LognormalValue(AC$2,AC$3))</f>
        <v>0.16438641335820431</v>
      </c>
      <c r="AD37" s="14">
        <f t="shared" si="9"/>
        <v>5573178.6845745454</v>
      </c>
      <c r="AE37" s="14">
        <f>IF(Inputs!$G$2=1,AD37,IF(Inputs!$G$2=2,AVERAGE(AD36:AD37),IF(Inputs!$G$2=3,AVERAGE(AD35:AD37),IF(Inputs!$G$2=4,AVERAGE(AD34:AD37),IF(Inputs!$G$2=5,AVERAGE(AD33:AD37))))))</f>
        <v>5558735.9470909573</v>
      </c>
      <c r="AF37" s="14">
        <f>IF(Inputs!$G$3="Yes",-MIN(MAX(Inputs!$G$1*AE37,-Detail!AF36),AD37*(1+AC37)),-Inputs!$G$1*AE37)</f>
        <v>-222349.43788363831</v>
      </c>
      <c r="AG37" s="14">
        <f t="shared" ref="AG37:AG68" si="15">MAX(AD37*(1+AC37)+AF37,0)</f>
        <v>6266984.1016525105</v>
      </c>
      <c r="AH37" s="14">
        <f>AG37/(1+Inputs!$D$3)^Detail!$A37</f>
        <v>2362817.4941934487</v>
      </c>
      <c r="AI37" s="2" t="e">
        <f>_xll.SimulationMedian(AG37)</f>
        <v>#N/A</v>
      </c>
      <c r="AJ37" s="14" t="e">
        <f>AI37/(1+Inputs!$D$3)^Detail!$A37</f>
        <v>#N/A</v>
      </c>
      <c r="AK37" s="15" t="e">
        <f>_xll.SimulationInterval(AH37,$C$5,)</f>
        <v>#N/A</v>
      </c>
      <c r="AL37" s="17">
        <f>LN(_xll.LognormalValue(AL$2,AL$3))</f>
        <v>6.8689270315256332E-2</v>
      </c>
      <c r="AM37" s="14">
        <f t="shared" si="10"/>
        <v>5851099.395270423</v>
      </c>
      <c r="AN37" s="14">
        <f>IF(Inputs!$G$2=1,AM37,IF(Inputs!$G$2=2,AVERAGE(AM36:AM37),IF(Inputs!$G$2=3,AVERAGE(AM35:AM37),IF(Inputs!$G$2=4,AVERAGE(AM34:AM37),IF(Inputs!$G$2=5,AVERAGE(AM33:AM37))))))</f>
        <v>5531992.2763954652</v>
      </c>
      <c r="AO37" s="14">
        <f>IF(Inputs!$G$3="Yes",-MIN(MAX(Inputs!$G$1*AN37,-Detail!AO36),AM37*(1+AL37)),-Inputs!$G$1*AN37)</f>
        <v>-221279.69105581861</v>
      </c>
      <c r="AP37" s="14">
        <f t="shared" ref="AP37:AP68" si="16">MAX(AM37*(1+AL37)+AO37,0)</f>
        <v>6031727.4522177679</v>
      </c>
      <c r="AQ37" s="14">
        <f>AP37/(1+Inputs!$D$3)^Detail!$A37</f>
        <v>2274119.5626376355</v>
      </c>
      <c r="AR37" s="2" t="e">
        <f>_xll.SimulationMedian(AP37)</f>
        <v>#N/A</v>
      </c>
      <c r="AS37" s="14" t="e">
        <f>AR37/(1+Inputs!$D$3)^Detail!$A37</f>
        <v>#N/A</v>
      </c>
      <c r="AT37" s="15" t="e">
        <f>_xll.SimulationInterval(AQ37,$C$5,)</f>
        <v>#N/A</v>
      </c>
      <c r="AU37" s="17">
        <f>LN(_xll.LognormalValue(AU$2,AU$3))</f>
        <v>-7.763968619952005E-5</v>
      </c>
      <c r="AV37" s="14">
        <f t="shared" si="11"/>
        <v>4266512.5181838423</v>
      </c>
      <c r="AW37" s="14">
        <f>IF(Inputs!$G$2=1,AV37,IF(Inputs!$G$2=2,AVERAGE(AV36:AV37),IF(Inputs!$G$2=3,AVERAGE(AV35:AV37),IF(Inputs!$G$2=4,AVERAGE(AV34:AV37),IF(Inputs!$G$2=5,AVERAGE(AV33:AV37))))))</f>
        <v>4064329.9742725757</v>
      </c>
      <c r="AX37" s="14">
        <f>IF(Inputs!$G$3="Yes",-MIN(MAX(Inputs!$G$1*AW37,-Detail!AX36),AV37*(1+AU37)),-Inputs!$G$1*AW37)</f>
        <v>-162573.19897090303</v>
      </c>
      <c r="AY37" s="14">
        <f t="shared" ref="AY37:AY68" si="17">MAX(AV37*(1+AU37)+AX37,0)</f>
        <v>4103608.068519861</v>
      </c>
      <c r="AZ37" s="14">
        <f>AY37/(1+Inputs!$D$3)^Detail!$A37</f>
        <v>1547167.94814517</v>
      </c>
      <c r="BA37" s="2" t="e">
        <f>_xll.SimulationMedian(AY37)</f>
        <v>#N/A</v>
      </c>
      <c r="BB37" s="14" t="e">
        <f>BA37/(1+Inputs!$D$3)^Detail!$A37</f>
        <v>#N/A</v>
      </c>
      <c r="BC37" s="15" t="e">
        <f>_xll.SimulationInterval(AZ37,$C$5,)</f>
        <v>#N/A</v>
      </c>
    </row>
    <row r="38" spans="1:55" x14ac:dyDescent="0.2">
      <c r="A38" s="11">
        <v>34</v>
      </c>
      <c r="B38" s="17">
        <f>LN(_xll.LognormalValue(B$2,B$3))</f>
        <v>0.23756426711671297</v>
      </c>
      <c r="C38" s="14">
        <f t="shared" ref="C38:C69" si="18">F37</f>
        <v>27060847.81953197</v>
      </c>
      <c r="D38" s="13">
        <f>IF(Inputs!$G$2=1,C38,IF(Inputs!$G$2=2,AVERAGE(C37:C38),IF(Inputs!$G$2=3,AVERAGE(C36:C38),IF(Inputs!$G$2=4,AVERAGE(C35:C38),IF(Inputs!$G$2=5,AVERAGE(C34:C38))))))</f>
        <v>29412931.341630619</v>
      </c>
      <c r="E38" s="14">
        <f>IF(Inputs!$G$3="Yes",-MIN(MAX(Inputs!$G$1*D38,-Detail!E37),C38*(1+B38)),-Inputs!$G$1*D38)</f>
        <v>-1176517.2536652249</v>
      </c>
      <c r="F38" s="14">
        <f t="shared" si="12"/>
        <v>32313021.045670763</v>
      </c>
      <c r="G38" s="14">
        <f>F38/(1+Inputs!$D$3)^Detail!$A38</f>
        <v>11828016.549044339</v>
      </c>
      <c r="H38" s="2" t="e">
        <f>_xll.SimulationMedian(F38)</f>
        <v>#N/A</v>
      </c>
      <c r="I38" s="14" t="e">
        <f>H38/(1+Inputs!$D$3)^Detail!$A38</f>
        <v>#N/A</v>
      </c>
      <c r="J38" s="15" t="e">
        <f>_xll.SimulationInterval(G38,$C$5,)</f>
        <v>#N/A</v>
      </c>
      <c r="K38" s="17">
        <f>LN(_xll.LognormalValue(K$2,K$3))</f>
        <v>0.38872892562310518</v>
      </c>
      <c r="L38" s="14">
        <f t="shared" ref="L38:L69" si="19">O37</f>
        <v>7387443.1888666637</v>
      </c>
      <c r="M38" s="14">
        <f>IF(Inputs!$G$2=1,L38,IF(Inputs!$G$2=2,AVERAGE(L37:L38),IF(Inputs!$G$2=3,AVERAGE(L36:L38),IF(Inputs!$G$2=4,AVERAGE(L35:L38),IF(Inputs!$G$2=5,AVERAGE(L34:L38))))))</f>
        <v>6633900.418384132</v>
      </c>
      <c r="N38" s="14">
        <f>IF(Inputs!$G$3="Yes",-MIN(MAX(Inputs!$G$1*M38,-Detail!N37),L38*(1+K38)),-Inputs!$G$1*M38)</f>
        <v>-265356.01673536527</v>
      </c>
      <c r="O38" s="14">
        <f t="shared" si="13"/>
        <v>9993800.0260411631</v>
      </c>
      <c r="P38" s="14">
        <f>O38/(1+Inputs!$D$3)^Detail!$A38</f>
        <v>3658179.5285802209</v>
      </c>
      <c r="Q38" s="2" t="e">
        <f>_xll.SimulationMedian(O38)</f>
        <v>#N/A</v>
      </c>
      <c r="R38" s="14" t="e">
        <f>Q38/(1+Inputs!$D$3)^Detail!$A38</f>
        <v>#N/A</v>
      </c>
      <c r="S38" s="15" t="e">
        <f>_xll.SimulationInterval(P38,$C$5,)</f>
        <v>#N/A</v>
      </c>
      <c r="T38" s="17">
        <f>LN(_xll.LognormalValue(T$2,T$3))</f>
        <v>0.1273360562602199</v>
      </c>
      <c r="U38" s="14">
        <f t="shared" ref="U38:U69" si="20">X37</f>
        <v>7301275.6681846427</v>
      </c>
      <c r="V38" s="14">
        <f>IF(Inputs!$G$2=1,U38,IF(Inputs!$G$2=2,AVERAGE(U37:U38),IF(Inputs!$G$2=3,AVERAGE(U36:U38),IF(Inputs!$G$2=4,AVERAGE(U35:U38),IF(Inputs!$G$2=5,AVERAGE(U34:U38))))))</f>
        <v>6351941.4491257397</v>
      </c>
      <c r="W38" s="14">
        <f>IF(Inputs!$G$3="Yes",-MIN(MAX(Inputs!$G$1*V38,-Detail!W37),U38*(1+T38)),-Inputs!$G$1*V38)</f>
        <v>-254077.65796502959</v>
      </c>
      <c r="X38" s="14">
        <f t="shared" si="14"/>
        <v>7976913.6594749475</v>
      </c>
      <c r="Y38" s="14">
        <f>X38/(1+Inputs!$D$3)^Detail!$A38</f>
        <v>2919908.5607381952</v>
      </c>
      <c r="Z38" s="2" t="e">
        <f>_xll.SimulationMedian(X38)</f>
        <v>#N/A</v>
      </c>
      <c r="AA38" s="14" t="e">
        <f>Z38/(1+Inputs!$D$3)^Detail!$A38</f>
        <v>#N/A</v>
      </c>
      <c r="AB38" s="15" t="e">
        <f>_xll.SimulationInterval(Y38,$C$5,)</f>
        <v>#N/A</v>
      </c>
      <c r="AC38" s="17">
        <f>LN(_xll.LognormalValue(AC$2,AC$3))</f>
        <v>0.12885875967486601</v>
      </c>
      <c r="AD38" s="14">
        <f t="shared" ref="AD38:AD69" si="21">AG37</f>
        <v>6266984.1016525105</v>
      </c>
      <c r="AE38" s="14">
        <f>IF(Inputs!$G$2=1,AD38,IF(Inputs!$G$2=2,AVERAGE(AD37:AD38),IF(Inputs!$G$2=3,AVERAGE(AD36:AD38),IF(Inputs!$G$2=4,AVERAGE(AD35:AD38),IF(Inputs!$G$2=5,AVERAGE(AD34:AD38))))))</f>
        <v>5836027.5915834205</v>
      </c>
      <c r="AF38" s="14">
        <f>IF(Inputs!$G$3="Yes",-MIN(MAX(Inputs!$G$1*AE38,-Detail!AF37),AD38*(1+AC38)),-Inputs!$G$1*AE38)</f>
        <v>-233441.10366333683</v>
      </c>
      <c r="AG38" s="14">
        <f t="shared" si="15"/>
        <v>6841098.7962302212</v>
      </c>
      <c r="AH38" s="14">
        <f>AG38/(1+Inputs!$D$3)^Detail!$A38</f>
        <v>2504149.3229955798</v>
      </c>
      <c r="AI38" s="2" t="e">
        <f>_xll.SimulationMedian(AG38)</f>
        <v>#N/A</v>
      </c>
      <c r="AJ38" s="14" t="e">
        <f>AI38/(1+Inputs!$D$3)^Detail!$A38</f>
        <v>#N/A</v>
      </c>
      <c r="AK38" s="15" t="e">
        <f>_xll.SimulationInterval(AH38,$C$5,)</f>
        <v>#N/A</v>
      </c>
      <c r="AL38" s="17">
        <f>LN(_xll.LognormalValue(AL$2,AL$3))</f>
        <v>-8.3165854417620623E-3</v>
      </c>
      <c r="AM38" s="14">
        <f t="shared" ref="AM38:AM69" si="22">AP37</f>
        <v>6031727.4522177679</v>
      </c>
      <c r="AN38" s="14">
        <f>IF(Inputs!$G$2=1,AM38,IF(Inputs!$G$2=2,AVERAGE(AM37:AM38),IF(Inputs!$G$2=3,AVERAGE(AM36:AM38),IF(Inputs!$G$2=4,AVERAGE(AM35:AM38),IF(Inputs!$G$2=5,AVERAGE(AM34:AM38))))))</f>
        <v>5761569.4623296382</v>
      </c>
      <c r="AO38" s="14">
        <f>IF(Inputs!$G$3="Yes",-MIN(MAX(Inputs!$G$1*AN38,-Detail!AO37),AM38*(1+AL38)),-Inputs!$G$1*AN38)</f>
        <v>-230462.77849318553</v>
      </c>
      <c r="AP38" s="14">
        <f t="shared" si="16"/>
        <v>5751101.2970067915</v>
      </c>
      <c r="AQ38" s="14">
        <f>AP38/(1+Inputs!$D$3)^Detail!$A38</f>
        <v>2105161.2976726121</v>
      </c>
      <c r="AR38" s="2" t="e">
        <f>_xll.SimulationMedian(AP38)</f>
        <v>#N/A</v>
      </c>
      <c r="AS38" s="14" t="e">
        <f>AR38/(1+Inputs!$D$3)^Detail!$A38</f>
        <v>#N/A</v>
      </c>
      <c r="AT38" s="15" t="e">
        <f>_xll.SimulationInterval(AQ38,$C$5,)</f>
        <v>#N/A</v>
      </c>
      <c r="AU38" s="17">
        <f>LN(_xll.LognormalValue(AU$2,AU$3))</f>
        <v>2.6427053428999508E-2</v>
      </c>
      <c r="AV38" s="14">
        <f t="shared" ref="AV38:AV69" si="23">AY37</f>
        <v>4103608.068519861</v>
      </c>
      <c r="AW38" s="14">
        <f>IF(Inputs!$G$2=1,AV38,IF(Inputs!$G$2=2,AVERAGE(AV37:AV38),IF(Inputs!$G$2=3,AVERAGE(AV36:AV38),IF(Inputs!$G$2=4,AVERAGE(AV35:AV38),IF(Inputs!$G$2=5,AVERAGE(AV34:AV38))))))</f>
        <v>4157389.9891630872</v>
      </c>
      <c r="AX38" s="14">
        <f>IF(Inputs!$G$3="Yes",-MIN(MAX(Inputs!$G$1*AW38,-Detail!AX37),AV38*(1+AU38)),-Inputs!$G$1*AW38)</f>
        <v>-166295.59956652348</v>
      </c>
      <c r="AY38" s="14">
        <f t="shared" si="17"/>
        <v>4045758.7386317854</v>
      </c>
      <c r="AZ38" s="14">
        <f>AY38/(1+Inputs!$D$3)^Detail!$A38</f>
        <v>1480929.3518653777</v>
      </c>
      <c r="BA38" s="2" t="e">
        <f>_xll.SimulationMedian(AY38)</f>
        <v>#N/A</v>
      </c>
      <c r="BB38" s="14" t="e">
        <f>BA38/(1+Inputs!$D$3)^Detail!$A38</f>
        <v>#N/A</v>
      </c>
      <c r="BC38" s="15" t="e">
        <f>_xll.SimulationInterval(AZ38,$C$5,)</f>
        <v>#N/A</v>
      </c>
    </row>
    <row r="39" spans="1:55" x14ac:dyDescent="0.2">
      <c r="A39" s="11">
        <v>35</v>
      </c>
      <c r="B39" s="17">
        <f>LN(_xll.LognormalValue(B$2,B$3))</f>
        <v>-3.2672261400662095E-2</v>
      </c>
      <c r="C39" s="14">
        <f t="shared" si="18"/>
        <v>32313021.045670763</v>
      </c>
      <c r="D39" s="13">
        <f>IF(Inputs!$G$2=1,C39,IF(Inputs!$G$2=2,AVERAGE(C38:C39),IF(Inputs!$G$2=3,AVERAGE(C37:C39),IF(Inputs!$G$2=4,AVERAGE(C36:C39),IF(Inputs!$G$2=5,AVERAGE(C35:C39))))))</f>
        <v>29207234.127315313</v>
      </c>
      <c r="E39" s="14">
        <f>IF(Inputs!$G$3="Yes",-MIN(MAX(Inputs!$G$1*D39,-Detail!E38),C39*(1+B39)),-Inputs!$G$1*D39)</f>
        <v>-1168289.3650926126</v>
      </c>
      <c r="F39" s="14">
        <f t="shared" si="12"/>
        <v>30088992.210328899</v>
      </c>
      <c r="G39" s="14">
        <f>F39/(1+Inputs!$D$3)^Detail!$A39</f>
        <v>10693128.288336784</v>
      </c>
      <c r="H39" s="2" t="e">
        <f>_xll.SimulationMedian(F39)</f>
        <v>#N/A</v>
      </c>
      <c r="I39" s="14" t="e">
        <f>H39/(1+Inputs!$D$3)^Detail!$A39</f>
        <v>#N/A</v>
      </c>
      <c r="J39" s="15" t="e">
        <f>_xll.SimulationInterval(G39,$C$5,)</f>
        <v>#N/A</v>
      </c>
      <c r="K39" s="17">
        <f>LN(_xll.LognormalValue(K$2,K$3))</f>
        <v>0.128390806149423</v>
      </c>
      <c r="L39" s="14">
        <f t="shared" si="19"/>
        <v>9993800.0260411631</v>
      </c>
      <c r="M39" s="14">
        <f>IF(Inputs!$G$2=1,L39,IF(Inputs!$G$2=2,AVERAGE(L38:L39),IF(Inputs!$G$2=3,AVERAGE(L37:L39),IF(Inputs!$G$2=4,AVERAGE(L36:L39),IF(Inputs!$G$2=5,AVERAGE(L35:L39))))))</f>
        <v>8021755.7567311376</v>
      </c>
      <c r="N39" s="14">
        <f>IF(Inputs!$G$3="Yes",-MIN(MAX(Inputs!$G$1*M39,-Detail!N38),L39*(1+K39)),-Inputs!$G$1*M39)</f>
        <v>-320870.23026924551</v>
      </c>
      <c r="O39" s="14">
        <f t="shared" si="13"/>
        <v>10956041.837611467</v>
      </c>
      <c r="P39" s="14">
        <f>O39/(1+Inputs!$D$3)^Detail!$A39</f>
        <v>3893595.3747812109</v>
      </c>
      <c r="Q39" s="2" t="e">
        <f>_xll.SimulationMedian(O39)</f>
        <v>#N/A</v>
      </c>
      <c r="R39" s="14" t="e">
        <f>Q39/(1+Inputs!$D$3)^Detail!$A39</f>
        <v>#N/A</v>
      </c>
      <c r="S39" s="15" t="e">
        <f>_xll.SimulationInterval(P39,$C$5,)</f>
        <v>#N/A</v>
      </c>
      <c r="T39" s="17">
        <f>LN(_xll.LognormalValue(T$2,T$3))</f>
        <v>0.10684238291639644</v>
      </c>
      <c r="U39" s="14">
        <f t="shared" si="20"/>
        <v>7976913.6594749475</v>
      </c>
      <c r="V39" s="14">
        <f>IF(Inputs!$G$2=1,U39,IF(Inputs!$G$2=2,AVERAGE(U38:U39),IF(Inputs!$G$2=3,AVERAGE(U37:U39),IF(Inputs!$G$2=4,AVERAGE(U36:U39),IF(Inputs!$G$2=5,AVERAGE(U35:U39))))))</f>
        <v>7214235.9683525236</v>
      </c>
      <c r="W39" s="14">
        <f>IF(Inputs!$G$3="Yes",-MIN(MAX(Inputs!$G$1*V39,-Detail!W38),U39*(1+T39)),-Inputs!$G$1*V39)</f>
        <v>-288569.43873410096</v>
      </c>
      <c r="X39" s="14">
        <f t="shared" si="14"/>
        <v>8540616.6844375022</v>
      </c>
      <c r="Y39" s="14">
        <f>X39/(1+Inputs!$D$3)^Detail!$A39</f>
        <v>3035193.3766944031</v>
      </c>
      <c r="Z39" s="2" t="e">
        <f>_xll.SimulationMedian(X39)</f>
        <v>#N/A</v>
      </c>
      <c r="AA39" s="14" t="e">
        <f>Z39/(1+Inputs!$D$3)^Detail!$A39</f>
        <v>#N/A</v>
      </c>
      <c r="AB39" s="15" t="e">
        <f>_xll.SimulationInterval(Y39,$C$5,)</f>
        <v>#N/A</v>
      </c>
      <c r="AC39" s="17">
        <f>LN(_xll.LognormalValue(AC$2,AC$3))</f>
        <v>0.10516976440107466</v>
      </c>
      <c r="AD39" s="14">
        <f t="shared" si="21"/>
        <v>6841098.7962302212</v>
      </c>
      <c r="AE39" s="14">
        <f>IF(Inputs!$G$2=1,AD39,IF(Inputs!$G$2=2,AVERAGE(AD38:AD39),IF(Inputs!$G$2=3,AVERAGE(AD37:AD39),IF(Inputs!$G$2=4,AVERAGE(AD36:AD39),IF(Inputs!$G$2=5,AVERAGE(AD35:AD39))))))</f>
        <v>6227087.194152425</v>
      </c>
      <c r="AF39" s="14">
        <f>IF(Inputs!$G$3="Yes",-MIN(MAX(Inputs!$G$1*AE39,-Detail!AF38),AD39*(1+AC39)),-Inputs!$G$1*AE39)</f>
        <v>-249083.48776609701</v>
      </c>
      <c r="AG39" s="14">
        <f t="shared" si="15"/>
        <v>7311492.0571081322</v>
      </c>
      <c r="AH39" s="14">
        <f>AG39/(1+Inputs!$D$3)^Detail!$A39</f>
        <v>2598382.890304124</v>
      </c>
      <c r="AI39" s="2" t="e">
        <f>_xll.SimulationMedian(AG39)</f>
        <v>#N/A</v>
      </c>
      <c r="AJ39" s="14" t="e">
        <f>AI39/(1+Inputs!$D$3)^Detail!$A39</f>
        <v>#N/A</v>
      </c>
      <c r="AK39" s="15" t="e">
        <f>_xll.SimulationInterval(AH39,$C$5,)</f>
        <v>#N/A</v>
      </c>
      <c r="AL39" s="17">
        <f>LN(_xll.LognormalValue(AL$2,AL$3))</f>
        <v>0.10198232529132996</v>
      </c>
      <c r="AM39" s="14">
        <f t="shared" si="22"/>
        <v>5751101.2970067915</v>
      </c>
      <c r="AN39" s="14">
        <f>IF(Inputs!$G$2=1,AM39,IF(Inputs!$G$2=2,AVERAGE(AM38:AM39),IF(Inputs!$G$2=3,AVERAGE(AM37:AM39),IF(Inputs!$G$2=4,AVERAGE(AM36:AM39),IF(Inputs!$G$2=5,AVERAGE(AM35:AM39))))))</f>
        <v>5877976.0481649935</v>
      </c>
      <c r="AO39" s="14">
        <f>IF(Inputs!$G$3="Yes",-MIN(MAX(Inputs!$G$1*AN39,-Detail!AO38),AM39*(1+AL39)),-Inputs!$G$1*AN39)</f>
        <v>-235119.04192659975</v>
      </c>
      <c r="AP39" s="14">
        <f t="shared" si="16"/>
        <v>6102492.938334927</v>
      </c>
      <c r="AQ39" s="14">
        <f>AP39/(1+Inputs!$D$3)^Detail!$A39</f>
        <v>2168724.6755271559</v>
      </c>
      <c r="AR39" s="2" t="e">
        <f>_xll.SimulationMedian(AP39)</f>
        <v>#N/A</v>
      </c>
      <c r="AS39" s="14" t="e">
        <f>AR39/(1+Inputs!$D$3)^Detail!$A39</f>
        <v>#N/A</v>
      </c>
      <c r="AT39" s="15" t="e">
        <f>_xll.SimulationInterval(AQ39,$C$5,)</f>
        <v>#N/A</v>
      </c>
      <c r="AU39" s="17">
        <f>LN(_xll.LognormalValue(AU$2,AU$3))</f>
        <v>7.836260885547694E-2</v>
      </c>
      <c r="AV39" s="14">
        <f t="shared" si="23"/>
        <v>4045758.7386317854</v>
      </c>
      <c r="AW39" s="14">
        <f>IF(Inputs!$G$2=1,AV39,IF(Inputs!$G$2=2,AVERAGE(AV38:AV39),IF(Inputs!$G$2=3,AVERAGE(AV37:AV39),IF(Inputs!$G$2=4,AVERAGE(AV36:AV39),IF(Inputs!$G$2=5,AVERAGE(AV35:AV39))))))</f>
        <v>4138626.4417784959</v>
      </c>
      <c r="AX39" s="14">
        <f>IF(Inputs!$G$3="Yes",-MIN(MAX(Inputs!$G$1*AW39,-Detail!AX38),AV39*(1+AU39)),-Inputs!$G$1*AW39)</f>
        <v>-165545.05767113983</v>
      </c>
      <c r="AY39" s="14">
        <f t="shared" si="17"/>
        <v>4197249.8905196758</v>
      </c>
      <c r="AZ39" s="14">
        <f>AY39/(1+Inputs!$D$3)^Detail!$A39</f>
        <v>1491632.9275437642</v>
      </c>
      <c r="BA39" s="2" t="e">
        <f>_xll.SimulationMedian(AY39)</f>
        <v>#N/A</v>
      </c>
      <c r="BB39" s="14" t="e">
        <f>BA39/(1+Inputs!$D$3)^Detail!$A39</f>
        <v>#N/A</v>
      </c>
      <c r="BC39" s="15" t="e">
        <f>_xll.SimulationInterval(AZ39,$C$5,)</f>
        <v>#N/A</v>
      </c>
    </row>
    <row r="40" spans="1:55" x14ac:dyDescent="0.2">
      <c r="A40" s="11">
        <v>36</v>
      </c>
      <c r="B40" s="17">
        <f>LN(_xll.LognormalValue(B$2,B$3))</f>
        <v>2.0783724378477957E-2</v>
      </c>
      <c r="C40" s="14">
        <f t="shared" si="18"/>
        <v>30088992.210328899</v>
      </c>
      <c r="D40" s="13">
        <f>IF(Inputs!$G$2=1,C40,IF(Inputs!$G$2=2,AVERAGE(C39:C40),IF(Inputs!$G$2=3,AVERAGE(C38:C40),IF(Inputs!$G$2=4,AVERAGE(C37:C40),IF(Inputs!$G$2=5,AVERAGE(C36:C40))))))</f>
        <v>29820953.691843878</v>
      </c>
      <c r="E40" s="14">
        <f>IF(Inputs!$G$3="Yes",-MIN(MAX(Inputs!$G$1*D40,-Detail!E39),C40*(1+B40)),-Inputs!$G$1*D40)</f>
        <v>-1192838.1476737552</v>
      </c>
      <c r="F40" s="14">
        <f t="shared" si="12"/>
        <v>29521515.383580785</v>
      </c>
      <c r="G40" s="14">
        <f>F40/(1+Inputs!$D$3)^Detail!$A40</f>
        <v>10185880.044145163</v>
      </c>
      <c r="H40" s="2" t="e">
        <f>_xll.SimulationMedian(F40)</f>
        <v>#N/A</v>
      </c>
      <c r="I40" s="14" t="e">
        <f>H40/(1+Inputs!$D$3)^Detail!$A40</f>
        <v>#N/A</v>
      </c>
      <c r="J40" s="15" t="e">
        <f>_xll.SimulationInterval(G40,$C$5,)</f>
        <v>#N/A</v>
      </c>
      <c r="K40" s="17">
        <f>LN(_xll.LognormalValue(K$2,K$3))</f>
        <v>0.38635900725240169</v>
      </c>
      <c r="L40" s="14">
        <f t="shared" si="19"/>
        <v>10956041.837611467</v>
      </c>
      <c r="M40" s="14">
        <f>IF(Inputs!$G$2=1,L40,IF(Inputs!$G$2=2,AVERAGE(L39:L40),IF(Inputs!$G$2=3,AVERAGE(L38:L40),IF(Inputs!$G$2=4,AVERAGE(L37:L40),IF(Inputs!$G$2=5,AVERAGE(L36:L40))))))</f>
        <v>9445761.6841730978</v>
      </c>
      <c r="N40" s="14">
        <f>IF(Inputs!$G$3="Yes",-MIN(MAX(Inputs!$G$1*M40,-Detail!N39),L40*(1+K40)),-Inputs!$G$1*M40)</f>
        <v>-377830.46736692393</v>
      </c>
      <c r="O40" s="14">
        <f t="shared" si="13"/>
        <v>14811176.818039887</v>
      </c>
      <c r="P40" s="14">
        <f>O40/(1+Inputs!$D$3)^Detail!$A40</f>
        <v>5110336.255471684</v>
      </c>
      <c r="Q40" s="2" t="e">
        <f>_xll.SimulationMedian(O40)</f>
        <v>#N/A</v>
      </c>
      <c r="R40" s="14" t="e">
        <f>Q40/(1+Inputs!$D$3)^Detail!$A40</f>
        <v>#N/A</v>
      </c>
      <c r="S40" s="15" t="e">
        <f>_xll.SimulationInterval(P40,$C$5,)</f>
        <v>#N/A</v>
      </c>
      <c r="T40" s="17">
        <f>LN(_xll.LognormalValue(T$2,T$3))</f>
        <v>5.8432419728319349E-2</v>
      </c>
      <c r="U40" s="14">
        <f t="shared" si="20"/>
        <v>8540616.6844375022</v>
      </c>
      <c r="V40" s="14">
        <f>IF(Inputs!$G$2=1,U40,IF(Inputs!$G$2=2,AVERAGE(U39:U40),IF(Inputs!$G$2=3,AVERAGE(U38:U40),IF(Inputs!$G$2=4,AVERAGE(U37:U40),IF(Inputs!$G$2=5,AVERAGE(U36:U40))))))</f>
        <v>7939602.0040323632</v>
      </c>
      <c r="W40" s="14">
        <f>IF(Inputs!$G$3="Yes",-MIN(MAX(Inputs!$G$1*V40,-Detail!W39),U40*(1+T40)),-Inputs!$G$1*V40)</f>
        <v>-317584.08016129455</v>
      </c>
      <c r="X40" s="14">
        <f t="shared" si="14"/>
        <v>8722081.5031199474</v>
      </c>
      <c r="Y40" s="14">
        <f>X40/(1+Inputs!$D$3)^Detail!$A40</f>
        <v>3009400.932563547</v>
      </c>
      <c r="Z40" s="2" t="e">
        <f>_xll.SimulationMedian(X40)</f>
        <v>#N/A</v>
      </c>
      <c r="AA40" s="14" t="e">
        <f>Z40/(1+Inputs!$D$3)^Detail!$A40</f>
        <v>#N/A</v>
      </c>
      <c r="AB40" s="15" t="e">
        <f>_xll.SimulationInterval(Y40,$C$5,)</f>
        <v>#N/A</v>
      </c>
      <c r="AC40" s="17">
        <f>LN(_xll.LognormalValue(AC$2,AC$3))</f>
        <v>5.93389651585828E-2</v>
      </c>
      <c r="AD40" s="14">
        <f t="shared" si="21"/>
        <v>7311492.0571081322</v>
      </c>
      <c r="AE40" s="14">
        <f>IF(Inputs!$G$2=1,AD40,IF(Inputs!$G$2=2,AVERAGE(AD39:AD40),IF(Inputs!$G$2=3,AVERAGE(AD38:AD40),IF(Inputs!$G$2=4,AVERAGE(AD37:AD40),IF(Inputs!$G$2=5,AVERAGE(AD36:AD40))))))</f>
        <v>6806524.9849969549</v>
      </c>
      <c r="AF40" s="14">
        <f>IF(Inputs!$G$3="Yes",-MIN(MAX(Inputs!$G$1*AE40,-Detail!AF39),AD40*(1+AC40)),-Inputs!$G$1*AE40)</f>
        <v>-272260.9993998782</v>
      </c>
      <c r="AG40" s="14">
        <f t="shared" si="15"/>
        <v>7473087.430142248</v>
      </c>
      <c r="AH40" s="14">
        <f>AG40/(1+Inputs!$D$3)^Detail!$A40</f>
        <v>2578457.4786826232</v>
      </c>
      <c r="AI40" s="2" t="e">
        <f>_xll.SimulationMedian(AG40)</f>
        <v>#N/A</v>
      </c>
      <c r="AJ40" s="14" t="e">
        <f>AI40/(1+Inputs!$D$3)^Detail!$A40</f>
        <v>#N/A</v>
      </c>
      <c r="AK40" s="15" t="e">
        <f>_xll.SimulationInterval(AH40,$C$5,)</f>
        <v>#N/A</v>
      </c>
      <c r="AL40" s="17">
        <f>LN(_xll.LognormalValue(AL$2,AL$3))</f>
        <v>0.14221341121069966</v>
      </c>
      <c r="AM40" s="14">
        <f t="shared" si="22"/>
        <v>6102492.938334927</v>
      </c>
      <c r="AN40" s="14">
        <f>IF(Inputs!$G$2=1,AM40,IF(Inputs!$G$2=2,AVERAGE(AM39:AM40),IF(Inputs!$G$2=3,AVERAGE(AM38:AM40),IF(Inputs!$G$2=4,AVERAGE(AM37:AM40),IF(Inputs!$G$2=5,AVERAGE(AM36:AM40))))))</f>
        <v>5961773.8958531618</v>
      </c>
      <c r="AO40" s="14">
        <f>IF(Inputs!$G$3="Yes",-MIN(MAX(Inputs!$G$1*AN40,-Detail!AO39),AM40*(1+AL40)),-Inputs!$G$1*AN40)</f>
        <v>-238470.95583412648</v>
      </c>
      <c r="AP40" s="14">
        <f t="shared" si="16"/>
        <v>6731878.3201506166</v>
      </c>
      <c r="AQ40" s="14">
        <f>AP40/(1+Inputs!$D$3)^Detail!$A40</f>
        <v>2322716.301988102</v>
      </c>
      <c r="AR40" s="2" t="e">
        <f>_xll.SimulationMedian(AP40)</f>
        <v>#N/A</v>
      </c>
      <c r="AS40" s="14" t="e">
        <f>AR40/(1+Inputs!$D$3)^Detail!$A40</f>
        <v>#N/A</v>
      </c>
      <c r="AT40" s="15" t="e">
        <f>_xll.SimulationInterval(AQ40,$C$5,)</f>
        <v>#N/A</v>
      </c>
      <c r="AU40" s="17">
        <f>LN(_xll.LognormalValue(AU$2,AU$3))</f>
        <v>3.8495636010750942E-2</v>
      </c>
      <c r="AV40" s="14">
        <f t="shared" si="23"/>
        <v>4197249.8905196758</v>
      </c>
      <c r="AW40" s="14">
        <f>IF(Inputs!$G$2=1,AV40,IF(Inputs!$G$2=2,AVERAGE(AV39:AV40),IF(Inputs!$G$2=3,AVERAGE(AV38:AV40),IF(Inputs!$G$2=4,AVERAGE(AV37:AV40),IF(Inputs!$G$2=5,AVERAGE(AV36:AV40))))))</f>
        <v>4115538.8992237742</v>
      </c>
      <c r="AX40" s="14">
        <f>IF(Inputs!$G$3="Yes",-MIN(MAX(Inputs!$G$1*AW40,-Detail!AX39),AV40*(1+AU40)),-Inputs!$G$1*AW40)</f>
        <v>-164621.55596895097</v>
      </c>
      <c r="AY40" s="14">
        <f t="shared" si="17"/>
        <v>4194204.1385823344</v>
      </c>
      <c r="AZ40" s="14">
        <f>AY40/(1+Inputs!$D$3)^Detail!$A40</f>
        <v>1447136.4251178547</v>
      </c>
      <c r="BA40" s="2" t="e">
        <f>_xll.SimulationMedian(AY40)</f>
        <v>#N/A</v>
      </c>
      <c r="BB40" s="14" t="e">
        <f>BA40/(1+Inputs!$D$3)^Detail!$A40</f>
        <v>#N/A</v>
      </c>
      <c r="BC40" s="15" t="e">
        <f>_xll.SimulationInterval(AZ40,$C$5,)</f>
        <v>#N/A</v>
      </c>
    </row>
    <row r="41" spans="1:55" x14ac:dyDescent="0.2">
      <c r="A41" s="11">
        <v>37</v>
      </c>
      <c r="B41" s="17">
        <f>LN(_xll.LognormalValue(B$2,B$3))</f>
        <v>-0.23165507883956896</v>
      </c>
      <c r="C41" s="14">
        <f t="shared" si="18"/>
        <v>29521515.383580785</v>
      </c>
      <c r="D41" s="13">
        <f>IF(Inputs!$G$2=1,C41,IF(Inputs!$G$2=2,AVERAGE(C40:C41),IF(Inputs!$G$2=3,AVERAGE(C39:C41),IF(Inputs!$G$2=4,AVERAGE(C38:C41),IF(Inputs!$G$2=5,AVERAGE(C37:C41))))))</f>
        <v>30641176.21319348</v>
      </c>
      <c r="E41" s="14">
        <f>IF(Inputs!$G$3="Yes",-MIN(MAX(Inputs!$G$1*D41,-Detail!E40),C41*(1+B41)),-Inputs!$G$1*D41)</f>
        <v>-1225647.0485277392</v>
      </c>
      <c r="F41" s="14">
        <f t="shared" si="12"/>
        <v>21457059.361406092</v>
      </c>
      <c r="G41" s="14">
        <f>F41/(1+Inputs!$D$3)^Detail!$A41</f>
        <v>7187748.7631565314</v>
      </c>
      <c r="H41" s="2" t="e">
        <f>_xll.SimulationMedian(F41)</f>
        <v>#N/A</v>
      </c>
      <c r="I41" s="14" t="e">
        <f>H41/(1+Inputs!$D$3)^Detail!$A41</f>
        <v>#N/A</v>
      </c>
      <c r="J41" s="15" t="e">
        <f>_xll.SimulationInterval(G41,$C$5,)</f>
        <v>#N/A</v>
      </c>
      <c r="K41" s="17">
        <f>LN(_xll.LognormalValue(K$2,K$3))</f>
        <v>0.21139872281393429</v>
      </c>
      <c r="L41" s="14">
        <f t="shared" si="19"/>
        <v>14811176.818039887</v>
      </c>
      <c r="M41" s="14">
        <f>IF(Inputs!$G$2=1,L41,IF(Inputs!$G$2=2,AVERAGE(L40:L41),IF(Inputs!$G$2=3,AVERAGE(L39:L41),IF(Inputs!$G$2=4,AVERAGE(L38:L41),IF(Inputs!$G$2=5,AVERAGE(L37:L41))))))</f>
        <v>11920339.560564173</v>
      </c>
      <c r="N41" s="14">
        <f>IF(Inputs!$G$3="Yes",-MIN(MAX(Inputs!$G$1*M41,-Detail!N40),L41*(1+K41)),-Inputs!$G$1*M41)</f>
        <v>-476813.58242256695</v>
      </c>
      <c r="O41" s="14">
        <f t="shared" si="13"/>
        <v>17465427.098322302</v>
      </c>
      <c r="P41" s="14">
        <f>O41/(1+Inputs!$D$3)^Detail!$A41</f>
        <v>5850620.064451376</v>
      </c>
      <c r="Q41" s="2" t="e">
        <f>_xll.SimulationMedian(O41)</f>
        <v>#N/A</v>
      </c>
      <c r="R41" s="14" t="e">
        <f>Q41/(1+Inputs!$D$3)^Detail!$A41</f>
        <v>#N/A</v>
      </c>
      <c r="S41" s="15" t="e">
        <f>_xll.SimulationInterval(P41,$C$5,)</f>
        <v>#N/A</v>
      </c>
      <c r="T41" s="17">
        <f>LN(_xll.LognormalValue(T$2,T$3))</f>
        <v>0.10549043216227687</v>
      </c>
      <c r="U41" s="14">
        <f t="shared" si="20"/>
        <v>8722081.5031199474</v>
      </c>
      <c r="V41" s="14">
        <f>IF(Inputs!$G$2=1,U41,IF(Inputs!$G$2=2,AVERAGE(U40:U41),IF(Inputs!$G$2=3,AVERAGE(U39:U41),IF(Inputs!$G$2=4,AVERAGE(U38:U41),IF(Inputs!$G$2=5,AVERAGE(U37:U41))))))</f>
        <v>8413203.9490107987</v>
      </c>
      <c r="W41" s="14">
        <f>IF(Inputs!$G$3="Yes",-MIN(MAX(Inputs!$G$1*V41,-Detail!W40),U41*(1+T41)),-Inputs!$G$1*V41)</f>
        <v>-336528.15796043194</v>
      </c>
      <c r="X41" s="14">
        <f t="shared" si="14"/>
        <v>9305649.4922782406</v>
      </c>
      <c r="Y41" s="14">
        <f>X41/(1+Inputs!$D$3)^Detail!$A41</f>
        <v>3117233.7971342602</v>
      </c>
      <c r="Z41" s="2" t="e">
        <f>_xll.SimulationMedian(X41)</f>
        <v>#N/A</v>
      </c>
      <c r="AA41" s="14" t="e">
        <f>Z41/(1+Inputs!$D$3)^Detail!$A41</f>
        <v>#N/A</v>
      </c>
      <c r="AB41" s="15" t="e">
        <f>_xll.SimulationInterval(Y41,$C$5,)</f>
        <v>#N/A</v>
      </c>
      <c r="AC41" s="17">
        <f>LN(_xll.LognormalValue(AC$2,AC$3))</f>
        <v>0.17758214401239897</v>
      </c>
      <c r="AD41" s="14">
        <f t="shared" si="21"/>
        <v>7473087.430142248</v>
      </c>
      <c r="AE41" s="14">
        <f>IF(Inputs!$G$2=1,AD41,IF(Inputs!$G$2=2,AVERAGE(AD40:AD41),IF(Inputs!$G$2=3,AVERAGE(AD39:AD41),IF(Inputs!$G$2=4,AVERAGE(AD38:AD41),IF(Inputs!$G$2=5,AVERAGE(AD37:AD41))))))</f>
        <v>7208559.4278268665</v>
      </c>
      <c r="AF41" s="14">
        <f>IF(Inputs!$G$3="Yes",-MIN(MAX(Inputs!$G$1*AE41,-Detail!AF40),AD41*(1+AC41)),-Inputs!$G$1*AE41)</f>
        <v>-288342.37711307465</v>
      </c>
      <c r="AG41" s="14">
        <f t="shared" si="15"/>
        <v>8511831.9412659444</v>
      </c>
      <c r="AH41" s="14">
        <f>AG41/(1+Inputs!$D$3)^Detail!$A41</f>
        <v>2851318.4624951021</v>
      </c>
      <c r="AI41" s="2" t="e">
        <f>_xll.SimulationMedian(AG41)</f>
        <v>#N/A</v>
      </c>
      <c r="AJ41" s="14" t="e">
        <f>AI41/(1+Inputs!$D$3)^Detail!$A41</f>
        <v>#N/A</v>
      </c>
      <c r="AK41" s="15" t="e">
        <f>_xll.SimulationInterval(AH41,$C$5,)</f>
        <v>#N/A</v>
      </c>
      <c r="AL41" s="17">
        <f>LN(_xll.LognormalValue(AL$2,AL$3))</f>
        <v>0.1007695697844358</v>
      </c>
      <c r="AM41" s="14">
        <f t="shared" si="22"/>
        <v>6731878.3201506166</v>
      </c>
      <c r="AN41" s="14">
        <f>IF(Inputs!$G$2=1,AM41,IF(Inputs!$G$2=2,AVERAGE(AM40:AM41),IF(Inputs!$G$2=3,AVERAGE(AM39:AM41),IF(Inputs!$G$2=4,AVERAGE(AM38:AM41),IF(Inputs!$G$2=5,AVERAGE(AM37:AM41))))))</f>
        <v>6195157.5184974447</v>
      </c>
      <c r="AO41" s="14">
        <f>IF(Inputs!$G$3="Yes",-MIN(MAX(Inputs!$G$1*AN41,-Detail!AO40),AM41*(1+AL41)),-Inputs!$G$1*AN41)</f>
        <v>-247806.30073989779</v>
      </c>
      <c r="AP41" s="14">
        <f t="shared" si="16"/>
        <v>7162440.5015734667</v>
      </c>
      <c r="AQ41" s="14">
        <f>AP41/(1+Inputs!$D$3)^Detail!$A41</f>
        <v>2399295.3549341024</v>
      </c>
      <c r="AR41" s="2" t="e">
        <f>_xll.SimulationMedian(AP41)</f>
        <v>#N/A</v>
      </c>
      <c r="AS41" s="14" t="e">
        <f>AR41/(1+Inputs!$D$3)^Detail!$A41</f>
        <v>#N/A</v>
      </c>
      <c r="AT41" s="15" t="e">
        <f>_xll.SimulationInterval(AQ41,$C$5,)</f>
        <v>#N/A</v>
      </c>
      <c r="AU41" s="17">
        <f>LN(_xll.LognormalValue(AU$2,AU$3))</f>
        <v>-4.7104323374369782E-2</v>
      </c>
      <c r="AV41" s="14">
        <f t="shared" si="23"/>
        <v>4194204.1385823344</v>
      </c>
      <c r="AW41" s="14">
        <f>IF(Inputs!$G$2=1,AV41,IF(Inputs!$G$2=2,AVERAGE(AV40:AV41),IF(Inputs!$G$2=3,AVERAGE(AV39:AV41),IF(Inputs!$G$2=4,AVERAGE(AV38:AV41),IF(Inputs!$G$2=5,AVERAGE(AV37:AV41))))))</f>
        <v>4145737.5892445985</v>
      </c>
      <c r="AX41" s="14">
        <f>IF(Inputs!$G$3="Yes",-MIN(MAX(Inputs!$G$1*AW41,-Detail!AX40),AV41*(1+AU41)),-Inputs!$G$1*AW41)</f>
        <v>-165829.50356978393</v>
      </c>
      <c r="AY41" s="14">
        <f t="shared" si="17"/>
        <v>3830809.4869706482</v>
      </c>
      <c r="AZ41" s="14">
        <f>AY41/(1+Inputs!$D$3)^Detail!$A41</f>
        <v>1283255.8128346067</v>
      </c>
      <c r="BA41" s="2" t="e">
        <f>_xll.SimulationMedian(AY41)</f>
        <v>#N/A</v>
      </c>
      <c r="BB41" s="14" t="e">
        <f>BA41/(1+Inputs!$D$3)^Detail!$A41</f>
        <v>#N/A</v>
      </c>
      <c r="BC41" s="15" t="e">
        <f>_xll.SimulationInterval(AZ41,$C$5,)</f>
        <v>#N/A</v>
      </c>
    </row>
    <row r="42" spans="1:55" x14ac:dyDescent="0.2">
      <c r="A42" s="11">
        <v>38</v>
      </c>
      <c r="B42" s="17">
        <f>LN(_xll.LognormalValue(B$2,B$3))</f>
        <v>4.2493648151348012E-2</v>
      </c>
      <c r="C42" s="14">
        <f t="shared" si="18"/>
        <v>21457059.361406092</v>
      </c>
      <c r="D42" s="13">
        <f>IF(Inputs!$G$2=1,C42,IF(Inputs!$G$2=2,AVERAGE(C41:C42),IF(Inputs!$G$2=3,AVERAGE(C40:C42),IF(Inputs!$G$2=4,AVERAGE(C39:C42),IF(Inputs!$G$2=5,AVERAGE(C38:C42))))))</f>
        <v>27022522.31843859</v>
      </c>
      <c r="E42" s="14">
        <f>IF(Inputs!$G$3="Yes",-MIN(MAX(Inputs!$G$1*D42,-Detail!E41),C42*(1+B42)),-Inputs!$G$1*D42)</f>
        <v>-1080900.8927375437</v>
      </c>
      <c r="F42" s="14">
        <f t="shared" si="12"/>
        <v>21287947.199534725</v>
      </c>
      <c r="G42" s="14">
        <f>F42/(1+Inputs!$D$3)^Detail!$A42</f>
        <v>6923397.1597079569</v>
      </c>
      <c r="H42" s="2" t="e">
        <f>_xll.SimulationMedian(F42)</f>
        <v>#N/A</v>
      </c>
      <c r="I42" s="14" t="e">
        <f>H42/(1+Inputs!$D$3)^Detail!$A42</f>
        <v>#N/A</v>
      </c>
      <c r="J42" s="15" t="e">
        <f>_xll.SimulationInterval(G42,$C$5,)</f>
        <v>#N/A</v>
      </c>
      <c r="K42" s="17">
        <f>LN(_xll.LognormalValue(K$2,K$3))</f>
        <v>7.3106739086461148E-2</v>
      </c>
      <c r="L42" s="14">
        <f t="shared" si="19"/>
        <v>17465427.098322302</v>
      </c>
      <c r="M42" s="14">
        <f>IF(Inputs!$G$2=1,L42,IF(Inputs!$G$2=2,AVERAGE(L41:L42),IF(Inputs!$G$2=3,AVERAGE(L40:L42),IF(Inputs!$G$2=4,AVERAGE(L39:L42),IF(Inputs!$G$2=5,AVERAGE(L38:L42))))))</f>
        <v>14410881.917991219</v>
      </c>
      <c r="N42" s="14">
        <f>IF(Inputs!$G$3="Yes",-MIN(MAX(Inputs!$G$1*M42,-Detail!N41),L42*(1+K42)),-Inputs!$G$1*M42)</f>
        <v>-576435.27671964874</v>
      </c>
      <c r="O42" s="14">
        <f t="shared" si="13"/>
        <v>18165832.243513308</v>
      </c>
      <c r="P42" s="14">
        <f>O42/(1+Inputs!$D$3)^Detail!$A42</f>
        <v>5908003.7252826383</v>
      </c>
      <c r="Q42" s="2" t="e">
        <f>_xll.SimulationMedian(O42)</f>
        <v>#N/A</v>
      </c>
      <c r="R42" s="14" t="e">
        <f>Q42/(1+Inputs!$D$3)^Detail!$A42</f>
        <v>#N/A</v>
      </c>
      <c r="S42" s="15" t="e">
        <f>_xll.SimulationInterval(P42,$C$5,)</f>
        <v>#N/A</v>
      </c>
      <c r="T42" s="17">
        <f>LN(_xll.LognormalValue(T$2,T$3))</f>
        <v>0.13793221937161274</v>
      </c>
      <c r="U42" s="14">
        <f t="shared" si="20"/>
        <v>9305649.4922782406</v>
      </c>
      <c r="V42" s="14">
        <f>IF(Inputs!$G$2=1,U42,IF(Inputs!$G$2=2,AVERAGE(U41:U42),IF(Inputs!$G$2=3,AVERAGE(U40:U42),IF(Inputs!$G$2=4,AVERAGE(U39:U42),IF(Inputs!$G$2=5,AVERAGE(U38:U42))))))</f>
        <v>8856115.8932785634</v>
      </c>
      <c r="W42" s="14">
        <f>IF(Inputs!$G$3="Yes",-MIN(MAX(Inputs!$G$1*V42,-Detail!W41),U42*(1+T42)),-Inputs!$G$1*V42)</f>
        <v>-354244.63573114254</v>
      </c>
      <c r="X42" s="14">
        <f t="shared" si="14"/>
        <v>10234953.743711358</v>
      </c>
      <c r="Y42" s="14">
        <f>X42/(1+Inputs!$D$3)^Detail!$A42</f>
        <v>3328674.6258231173</v>
      </c>
      <c r="Z42" s="2" t="e">
        <f>_xll.SimulationMedian(X42)</f>
        <v>#N/A</v>
      </c>
      <c r="AA42" s="14" t="e">
        <f>Z42/(1+Inputs!$D$3)^Detail!$A42</f>
        <v>#N/A</v>
      </c>
      <c r="AB42" s="15" t="e">
        <f>_xll.SimulationInterval(Y42,$C$5,)</f>
        <v>#N/A</v>
      </c>
      <c r="AC42" s="17">
        <f>LN(_xll.LognormalValue(AC$2,AC$3))</f>
        <v>5.6395746249148351E-2</v>
      </c>
      <c r="AD42" s="14">
        <f t="shared" si="21"/>
        <v>8511831.9412659444</v>
      </c>
      <c r="AE42" s="14">
        <f>IF(Inputs!$G$2=1,AD42,IF(Inputs!$G$2=2,AVERAGE(AD41:AD42),IF(Inputs!$G$2=3,AVERAGE(AD40:AD42),IF(Inputs!$G$2=4,AVERAGE(AD39:AD42),IF(Inputs!$G$2=5,AVERAGE(AD38:AD42))))))</f>
        <v>7765470.4761721082</v>
      </c>
      <c r="AF42" s="14">
        <f>IF(Inputs!$G$3="Yes",-MIN(MAX(Inputs!$G$1*AE42,-Detail!AF41),AD42*(1+AC42)),-Inputs!$G$1*AE42)</f>
        <v>-310618.81904688431</v>
      </c>
      <c r="AG42" s="14">
        <f t="shared" si="15"/>
        <v>8681244.2364940904</v>
      </c>
      <c r="AH42" s="14">
        <f>AG42/(1+Inputs!$D$3)^Detail!$A42</f>
        <v>2823367.6608793871</v>
      </c>
      <c r="AI42" s="2" t="e">
        <f>_xll.SimulationMedian(AG42)</f>
        <v>#N/A</v>
      </c>
      <c r="AJ42" s="14" t="e">
        <f>AI42/(1+Inputs!$D$3)^Detail!$A42</f>
        <v>#N/A</v>
      </c>
      <c r="AK42" s="15" t="e">
        <f>_xll.SimulationInterval(AH42,$C$5,)</f>
        <v>#N/A</v>
      </c>
      <c r="AL42" s="17">
        <f>LN(_xll.LognormalValue(AL$2,AL$3))</f>
        <v>2.8901504283597595E-2</v>
      </c>
      <c r="AM42" s="14">
        <f t="shared" si="22"/>
        <v>7162440.5015734667</v>
      </c>
      <c r="AN42" s="14">
        <f>IF(Inputs!$G$2=1,AM42,IF(Inputs!$G$2=2,AVERAGE(AM41:AM42),IF(Inputs!$G$2=3,AVERAGE(AM40:AM42),IF(Inputs!$G$2=4,AVERAGE(AM39:AM42),IF(Inputs!$G$2=5,AVERAGE(AM38:AM42))))))</f>
        <v>6665603.9200196704</v>
      </c>
      <c r="AO42" s="14">
        <f>IF(Inputs!$G$3="Yes",-MIN(MAX(Inputs!$G$1*AN42,-Detail!AO41),AM42*(1+AL42)),-Inputs!$G$1*AN42)</f>
        <v>-266624.15680078685</v>
      </c>
      <c r="AP42" s="14">
        <f t="shared" si="16"/>
        <v>7102821.6496099187</v>
      </c>
      <c r="AQ42" s="14">
        <f>AP42/(1+Inputs!$D$3)^Detail!$A42</f>
        <v>2310023.3561222046</v>
      </c>
      <c r="AR42" s="2" t="e">
        <f>_xll.SimulationMedian(AP42)</f>
        <v>#N/A</v>
      </c>
      <c r="AS42" s="14" t="e">
        <f>AR42/(1+Inputs!$D$3)^Detail!$A42</f>
        <v>#N/A</v>
      </c>
      <c r="AT42" s="15" t="e">
        <f>_xll.SimulationInterval(AQ42,$C$5,)</f>
        <v>#N/A</v>
      </c>
      <c r="AU42" s="17">
        <f>LN(_xll.LognormalValue(AU$2,AU$3))</f>
        <v>7.5018565783783004E-3</v>
      </c>
      <c r="AV42" s="14">
        <f t="shared" si="23"/>
        <v>3830809.4869706482</v>
      </c>
      <c r="AW42" s="14">
        <f>IF(Inputs!$G$2=1,AV42,IF(Inputs!$G$2=2,AVERAGE(AV41:AV42),IF(Inputs!$G$2=3,AVERAGE(AV40:AV42),IF(Inputs!$G$2=4,AVERAGE(AV39:AV42),IF(Inputs!$G$2=5,AVERAGE(AV38:AV42))))))</f>
        <v>4074087.8386908863</v>
      </c>
      <c r="AX42" s="14">
        <f>IF(Inputs!$G$3="Yes",-MIN(MAX(Inputs!$G$1*AW42,-Detail!AX41),AV42*(1+AU42)),-Inputs!$G$1*AW42)</f>
        <v>-162963.51354763546</v>
      </c>
      <c r="AY42" s="14">
        <f t="shared" si="17"/>
        <v>3696584.1567733567</v>
      </c>
      <c r="AZ42" s="14">
        <f>AY42/(1+Inputs!$D$3)^Detail!$A42</f>
        <v>1202225.8422449231</v>
      </c>
      <c r="BA42" s="2" t="e">
        <f>_xll.SimulationMedian(AY42)</f>
        <v>#N/A</v>
      </c>
      <c r="BB42" s="14" t="e">
        <f>BA42/(1+Inputs!$D$3)^Detail!$A42</f>
        <v>#N/A</v>
      </c>
      <c r="BC42" s="15" t="e">
        <f>_xll.SimulationInterval(AZ42,$C$5,)</f>
        <v>#N/A</v>
      </c>
    </row>
    <row r="43" spans="1:55" x14ac:dyDescent="0.2">
      <c r="A43" s="11">
        <v>39</v>
      </c>
      <c r="B43" s="17">
        <f>LN(_xll.LognormalValue(B$2,B$3))</f>
        <v>0.3622377917861036</v>
      </c>
      <c r="C43" s="14">
        <f t="shared" si="18"/>
        <v>21287947.199534725</v>
      </c>
      <c r="D43" s="13">
        <f>IF(Inputs!$G$2=1,C43,IF(Inputs!$G$2=2,AVERAGE(C42:C43),IF(Inputs!$G$2=3,AVERAGE(C41:C43),IF(Inputs!$G$2=4,AVERAGE(C40:C43),IF(Inputs!$G$2=5,AVERAGE(C39:C43))))))</f>
        <v>24088840.648173869</v>
      </c>
      <c r="E43" s="14">
        <f>IF(Inputs!$G$3="Yes",-MIN(MAX(Inputs!$G$1*D43,-Detail!E42),C43*(1+B43)),-Inputs!$G$1*D43)</f>
        <v>-963553.62592695479</v>
      </c>
      <c r="F43" s="14">
        <f t="shared" si="12"/>
        <v>28035692.558826398</v>
      </c>
      <c r="G43" s="14">
        <f>F43/(1+Inputs!$D$3)^Detail!$A43</f>
        <v>8852369.3399317302</v>
      </c>
      <c r="H43" s="2" t="e">
        <f>_xll.SimulationMedian(F43)</f>
        <v>#N/A</v>
      </c>
      <c r="I43" s="14" t="e">
        <f>H43/(1+Inputs!$D$3)^Detail!$A43</f>
        <v>#N/A</v>
      </c>
      <c r="J43" s="15" t="e">
        <f>_xll.SimulationInterval(G43,$C$5,)</f>
        <v>#N/A</v>
      </c>
      <c r="K43" s="17">
        <f>LN(_xll.LognormalValue(K$2,K$3))</f>
        <v>-7.466147585071263E-2</v>
      </c>
      <c r="L43" s="14">
        <f t="shared" si="19"/>
        <v>18165832.243513308</v>
      </c>
      <c r="M43" s="14">
        <f>IF(Inputs!$G$2=1,L43,IF(Inputs!$G$2=2,AVERAGE(L42:L43),IF(Inputs!$G$2=3,AVERAGE(L41:L43),IF(Inputs!$G$2=4,AVERAGE(L40:L43),IF(Inputs!$G$2=5,AVERAGE(L39:L43))))))</f>
        <v>16814145.386625167</v>
      </c>
      <c r="N43" s="14">
        <f>IF(Inputs!$G$3="Yes",-MIN(MAX(Inputs!$G$1*M43,-Detail!N42),L43*(1+K43)),-Inputs!$G$1*M43)</f>
        <v>-672565.81546500674</v>
      </c>
      <c r="O43" s="14">
        <f t="shared" si="13"/>
        <v>16136978.582691137</v>
      </c>
      <c r="P43" s="14">
        <f>O43/(1+Inputs!$D$3)^Detail!$A43</f>
        <v>5095308.2091627084</v>
      </c>
      <c r="Q43" s="2" t="e">
        <f>_xll.SimulationMedian(O43)</f>
        <v>#N/A</v>
      </c>
      <c r="R43" s="14" t="e">
        <f>Q43/(1+Inputs!$D$3)^Detail!$A43</f>
        <v>#N/A</v>
      </c>
      <c r="S43" s="15" t="e">
        <f>_xll.SimulationInterval(P43,$C$5,)</f>
        <v>#N/A</v>
      </c>
      <c r="T43" s="17">
        <f>LN(_xll.LognormalValue(T$2,T$3))</f>
        <v>6.1486836897099904E-2</v>
      </c>
      <c r="U43" s="14">
        <f t="shared" si="20"/>
        <v>10234953.743711358</v>
      </c>
      <c r="V43" s="14">
        <f>IF(Inputs!$G$2=1,U43,IF(Inputs!$G$2=2,AVERAGE(U42:U43),IF(Inputs!$G$2=3,AVERAGE(U41:U43),IF(Inputs!$G$2=4,AVERAGE(U40:U43),IF(Inputs!$G$2=5,AVERAGE(U39:U43))))))</f>
        <v>9420894.9130365159</v>
      </c>
      <c r="W43" s="14">
        <f>IF(Inputs!$G$3="Yes",-MIN(MAX(Inputs!$G$1*V43,-Detail!W42),U43*(1+T43)),-Inputs!$G$1*V43)</f>
        <v>-376835.79652146064</v>
      </c>
      <c r="X43" s="14">
        <f t="shared" si="14"/>
        <v>10487432.87867884</v>
      </c>
      <c r="Y43" s="14">
        <f>X43/(1+Inputs!$D$3)^Detail!$A43</f>
        <v>3311444.1198485894</v>
      </c>
      <c r="Z43" s="2" t="e">
        <f>_xll.SimulationMedian(X43)</f>
        <v>#N/A</v>
      </c>
      <c r="AA43" s="14" t="e">
        <f>Z43/(1+Inputs!$D$3)^Detail!$A43</f>
        <v>#N/A</v>
      </c>
      <c r="AB43" s="15" t="e">
        <f>_xll.SimulationInterval(Y43,$C$5,)</f>
        <v>#N/A</v>
      </c>
      <c r="AC43" s="17">
        <f>LN(_xll.LognormalValue(AC$2,AC$3))</f>
        <v>0.15313609297544659</v>
      </c>
      <c r="AD43" s="14">
        <f t="shared" si="21"/>
        <v>8681244.2364940904</v>
      </c>
      <c r="AE43" s="14">
        <f>IF(Inputs!$G$2=1,AD43,IF(Inputs!$G$2=2,AVERAGE(AD42:AD43),IF(Inputs!$G$2=3,AVERAGE(AD41:AD43),IF(Inputs!$G$2=4,AVERAGE(AD40:AD43),IF(Inputs!$G$2=5,AVERAGE(AD39:AD43))))))</f>
        <v>8222054.5359674273</v>
      </c>
      <c r="AF43" s="14">
        <f>IF(Inputs!$G$3="Yes",-MIN(MAX(Inputs!$G$1*AE43,-Detail!AF42),AD43*(1+AC43)),-Inputs!$G$1*AE43)</f>
        <v>-328882.18143869709</v>
      </c>
      <c r="AG43" s="14">
        <f t="shared" si="15"/>
        <v>9681773.8795977123</v>
      </c>
      <c r="AH43" s="14">
        <f>AG43/(1+Inputs!$D$3)^Detail!$A43</f>
        <v>3057054.4340243125</v>
      </c>
      <c r="AI43" s="2" t="e">
        <f>_xll.SimulationMedian(AG43)</f>
        <v>#N/A</v>
      </c>
      <c r="AJ43" s="14" t="e">
        <f>AI43/(1+Inputs!$D$3)^Detail!$A43</f>
        <v>#N/A</v>
      </c>
      <c r="AK43" s="15" t="e">
        <f>_xll.SimulationInterval(AH43,$C$5,)</f>
        <v>#N/A</v>
      </c>
      <c r="AL43" s="17">
        <f>LN(_xll.LognormalValue(AL$2,AL$3))</f>
        <v>7.3810178452651753E-2</v>
      </c>
      <c r="AM43" s="14">
        <f t="shared" si="22"/>
        <v>7102821.6496099187</v>
      </c>
      <c r="AN43" s="14">
        <f>IF(Inputs!$G$2=1,AM43,IF(Inputs!$G$2=2,AVERAGE(AM42:AM43),IF(Inputs!$G$2=3,AVERAGE(AM41:AM43),IF(Inputs!$G$2=4,AVERAGE(AM40:AM43),IF(Inputs!$G$2=5,AVERAGE(AM39:AM43))))))</f>
        <v>6999046.8237780007</v>
      </c>
      <c r="AO43" s="14">
        <f>IF(Inputs!$G$3="Yes",-MIN(MAX(Inputs!$G$1*AN43,-Detail!AO42),AM43*(1+AL43)),-Inputs!$G$1*AN43)</f>
        <v>-279961.87295112002</v>
      </c>
      <c r="AP43" s="14">
        <f t="shared" si="16"/>
        <v>7347120.3101338642</v>
      </c>
      <c r="AQ43" s="14">
        <f>AP43/(1+Inputs!$D$3)^Detail!$A43</f>
        <v>2319879.2907915004</v>
      </c>
      <c r="AR43" s="2" t="e">
        <f>_xll.SimulationMedian(AP43)</f>
        <v>#N/A</v>
      </c>
      <c r="AS43" s="14" t="e">
        <f>AR43/(1+Inputs!$D$3)^Detail!$A43</f>
        <v>#N/A</v>
      </c>
      <c r="AT43" s="15" t="e">
        <f>_xll.SimulationInterval(AQ43,$C$5,)</f>
        <v>#N/A</v>
      </c>
      <c r="AU43" s="17">
        <f>LN(_xll.LognormalValue(AU$2,AU$3))</f>
        <v>5.4016136602629668E-2</v>
      </c>
      <c r="AV43" s="14">
        <f t="shared" si="23"/>
        <v>3696584.1567733567</v>
      </c>
      <c r="AW43" s="14">
        <f>IF(Inputs!$G$2=1,AV43,IF(Inputs!$G$2=2,AVERAGE(AV42:AV43),IF(Inputs!$G$2=3,AVERAGE(AV41:AV43),IF(Inputs!$G$2=4,AVERAGE(AV40:AV43),IF(Inputs!$G$2=5,AVERAGE(AV39:AV43))))))</f>
        <v>3907199.2607754464</v>
      </c>
      <c r="AX43" s="14">
        <f>IF(Inputs!$G$3="Yes",-MIN(MAX(Inputs!$G$1*AW43,-Detail!AX42),AV43*(1+AU43)),-Inputs!$G$1*AW43)</f>
        <v>-156287.97043101786</v>
      </c>
      <c r="AY43" s="14">
        <f t="shared" si="17"/>
        <v>3739971.3811177253</v>
      </c>
      <c r="AZ43" s="14">
        <f>AY43/(1+Inputs!$D$3)^Detail!$A43</f>
        <v>1180909.2255152978</v>
      </c>
      <c r="BA43" s="2" t="e">
        <f>_xll.SimulationMedian(AY43)</f>
        <v>#N/A</v>
      </c>
      <c r="BB43" s="14" t="e">
        <f>BA43/(1+Inputs!$D$3)^Detail!$A43</f>
        <v>#N/A</v>
      </c>
      <c r="BC43" s="15" t="e">
        <f>_xll.SimulationInterval(AZ43,$C$5,)</f>
        <v>#N/A</v>
      </c>
    </row>
    <row r="44" spans="1:55" x14ac:dyDescent="0.2">
      <c r="A44" s="11">
        <v>40</v>
      </c>
      <c r="B44" s="17">
        <f>LN(_xll.LognormalValue(B$2,B$3))</f>
        <v>0.26886297969892919</v>
      </c>
      <c r="C44" s="14">
        <f t="shared" si="18"/>
        <v>28035692.558826398</v>
      </c>
      <c r="D44" s="13">
        <f>IF(Inputs!$G$2=1,C44,IF(Inputs!$G$2=2,AVERAGE(C43:C44),IF(Inputs!$G$2=3,AVERAGE(C42:C44),IF(Inputs!$G$2=4,AVERAGE(C41:C44),IF(Inputs!$G$2=5,AVERAGE(C40:C44))))))</f>
        <v>23593566.373255741</v>
      </c>
      <c r="E44" s="14">
        <f>IF(Inputs!$G$3="Yes",-MIN(MAX(Inputs!$G$1*D44,-Detail!E43),C44*(1+B44)),-Inputs!$G$1*D44)</f>
        <v>-943742.65493022965</v>
      </c>
      <c r="F44" s="14">
        <f t="shared" si="12"/>
        <v>34629709.743185334</v>
      </c>
      <c r="G44" s="14">
        <f>F44/(1+Inputs!$D$3)^Detail!$A44</f>
        <v>10615974.415784815</v>
      </c>
      <c r="H44" s="2" t="e">
        <f>_xll.SimulationMedian(F44)</f>
        <v>#N/A</v>
      </c>
      <c r="I44" s="14" t="e">
        <f>H44/(1+Inputs!$D$3)^Detail!$A44</f>
        <v>#N/A</v>
      </c>
      <c r="J44" s="15" t="e">
        <f>_xll.SimulationInterval(G44,$C$5,)</f>
        <v>#N/A</v>
      </c>
      <c r="K44" s="17">
        <f>LN(_xll.LognormalValue(K$2,K$3))</f>
        <v>-8.4441406610030537E-2</v>
      </c>
      <c r="L44" s="14">
        <f t="shared" si="19"/>
        <v>16136978.582691137</v>
      </c>
      <c r="M44" s="14">
        <f>IF(Inputs!$G$2=1,L44,IF(Inputs!$G$2=2,AVERAGE(L43:L44),IF(Inputs!$G$2=3,AVERAGE(L42:L44),IF(Inputs!$G$2=4,AVERAGE(L41:L44),IF(Inputs!$G$2=5,AVERAGE(L40:L44))))))</f>
        <v>17256079.308175582</v>
      </c>
      <c r="N44" s="14">
        <f>IF(Inputs!$G$3="Yes",-MIN(MAX(Inputs!$G$1*M44,-Detail!N43),L44*(1+K44)),-Inputs!$G$1*M44)</f>
        <v>-690243.17232702335</v>
      </c>
      <c r="O44" s="14">
        <f t="shared" si="13"/>
        <v>14084106.240405736</v>
      </c>
      <c r="P44" s="14">
        <f>O44/(1+Inputs!$D$3)^Detail!$A44</f>
        <v>4317579.1141814413</v>
      </c>
      <c r="Q44" s="2" t="e">
        <f>_xll.SimulationMedian(O44)</f>
        <v>#N/A</v>
      </c>
      <c r="R44" s="14" t="e">
        <f>Q44/(1+Inputs!$D$3)^Detail!$A44</f>
        <v>#N/A</v>
      </c>
      <c r="S44" s="15" t="e">
        <f>_xll.SimulationInterval(P44,$C$5,)</f>
        <v>#N/A</v>
      </c>
      <c r="T44" s="17">
        <f>LN(_xll.LognormalValue(T$2,T$3))</f>
        <v>0.11754381673778265</v>
      </c>
      <c r="U44" s="14">
        <f t="shared" si="20"/>
        <v>10487432.87867884</v>
      </c>
      <c r="V44" s="14">
        <f>IF(Inputs!$G$2=1,U44,IF(Inputs!$G$2=2,AVERAGE(U43:U44),IF(Inputs!$G$2=3,AVERAGE(U42:U44),IF(Inputs!$G$2=4,AVERAGE(U41:U44),IF(Inputs!$G$2=5,AVERAGE(U40:U44))))))</f>
        <v>10009345.371556146</v>
      </c>
      <c r="W44" s="14">
        <f>IF(Inputs!$G$3="Yes",-MIN(MAX(Inputs!$G$1*V44,-Detail!W43),U44*(1+T44)),-Inputs!$G$1*V44)</f>
        <v>-400373.81486224587</v>
      </c>
      <c r="X44" s="14">
        <f t="shared" si="14"/>
        <v>11319791.952157816</v>
      </c>
      <c r="Y44" s="14">
        <f>X44/(1+Inputs!$D$3)^Detail!$A44</f>
        <v>3470159.6590702641</v>
      </c>
      <c r="Z44" s="2" t="e">
        <f>_xll.SimulationMedian(X44)</f>
        <v>#N/A</v>
      </c>
      <c r="AA44" s="14" t="e">
        <f>Z44/(1+Inputs!$D$3)^Detail!$A44</f>
        <v>#N/A</v>
      </c>
      <c r="AB44" s="15" t="e">
        <f>_xll.SimulationInterval(Y44,$C$5,)</f>
        <v>#N/A</v>
      </c>
      <c r="AC44" s="17">
        <f>LN(_xll.LognormalValue(AC$2,AC$3))</f>
        <v>3.3462840966675587E-2</v>
      </c>
      <c r="AD44" s="14">
        <f t="shared" si="21"/>
        <v>9681773.8795977123</v>
      </c>
      <c r="AE44" s="14">
        <f>IF(Inputs!$G$2=1,AD44,IF(Inputs!$G$2=2,AVERAGE(AD43:AD44),IF(Inputs!$G$2=3,AVERAGE(AD42:AD44),IF(Inputs!$G$2=4,AVERAGE(AD41:AD44),IF(Inputs!$G$2=5,AVERAGE(AD40:AD44))))))</f>
        <v>8958283.3524525817</v>
      </c>
      <c r="AF44" s="14">
        <f>IF(Inputs!$G$3="Yes",-MIN(MAX(Inputs!$G$1*AE44,-Detail!AF43),AD44*(1+AC44)),-Inputs!$G$1*AE44)</f>
        <v>-358331.33409810328</v>
      </c>
      <c r="AG44" s="14">
        <f t="shared" si="15"/>
        <v>9647422.2051079012</v>
      </c>
      <c r="AH44" s="14">
        <f>AG44/(1+Inputs!$D$3)^Detail!$A44</f>
        <v>2957483.2728089513</v>
      </c>
      <c r="AI44" s="2" t="e">
        <f>_xll.SimulationMedian(AG44)</f>
        <v>#N/A</v>
      </c>
      <c r="AJ44" s="14" t="e">
        <f>AI44/(1+Inputs!$D$3)^Detail!$A44</f>
        <v>#N/A</v>
      </c>
      <c r="AK44" s="15" t="e">
        <f>_xll.SimulationInterval(AH44,$C$5,)</f>
        <v>#N/A</v>
      </c>
      <c r="AL44" s="17">
        <f>LN(_xll.LognormalValue(AL$2,AL$3))</f>
        <v>6.6759828289523426E-2</v>
      </c>
      <c r="AM44" s="14">
        <f t="shared" si="22"/>
        <v>7347120.3101338642</v>
      </c>
      <c r="AN44" s="14">
        <f>IF(Inputs!$G$2=1,AM44,IF(Inputs!$G$2=2,AVERAGE(AM43:AM44),IF(Inputs!$G$2=3,AVERAGE(AM42:AM44),IF(Inputs!$G$2=4,AVERAGE(AM41:AM44),IF(Inputs!$G$2=5,AVERAGE(AM40:AM44))))))</f>
        <v>7204127.4871057495</v>
      </c>
      <c r="AO44" s="14">
        <f>IF(Inputs!$G$3="Yes",-MIN(MAX(Inputs!$G$1*AN44,-Detail!AO43),AM44*(1+AL44)),-Inputs!$G$1*AN44)</f>
        <v>-288165.09948422998</v>
      </c>
      <c r="AP44" s="14">
        <f t="shared" si="16"/>
        <v>7549447.7009766409</v>
      </c>
      <c r="AQ44" s="14">
        <f>AP44/(1+Inputs!$D$3)^Detail!$A44</f>
        <v>2314334.8367984784</v>
      </c>
      <c r="AR44" s="2" t="e">
        <f>_xll.SimulationMedian(AP44)</f>
        <v>#N/A</v>
      </c>
      <c r="AS44" s="14" t="e">
        <f>AR44/(1+Inputs!$D$3)^Detail!$A44</f>
        <v>#N/A</v>
      </c>
      <c r="AT44" s="15" t="e">
        <f>_xll.SimulationInterval(AQ44,$C$5,)</f>
        <v>#N/A</v>
      </c>
      <c r="AU44" s="17">
        <f>LN(_xll.LognormalValue(AU$2,AU$3))</f>
        <v>4.2091321349207324E-2</v>
      </c>
      <c r="AV44" s="14">
        <f t="shared" si="23"/>
        <v>3739971.3811177253</v>
      </c>
      <c r="AW44" s="14">
        <f>IF(Inputs!$G$2=1,AV44,IF(Inputs!$G$2=2,AVERAGE(AV43:AV44),IF(Inputs!$G$2=3,AVERAGE(AV42:AV44),IF(Inputs!$G$2=4,AVERAGE(AV41:AV44),IF(Inputs!$G$2=5,AVERAGE(AV40:AV44))))))</f>
        <v>3755788.341620577</v>
      </c>
      <c r="AX44" s="14">
        <f>IF(Inputs!$G$3="Yes",-MIN(MAX(Inputs!$G$1*AW44,-Detail!AX43),AV44*(1+AU44)),-Inputs!$G$1*AW44)</f>
        <v>-150231.53366482307</v>
      </c>
      <c r="AY44" s="14">
        <f t="shared" si="17"/>
        <v>3747160.1846923674</v>
      </c>
      <c r="AZ44" s="14">
        <f>AY44/(1+Inputs!$D$3)^Detail!$A44</f>
        <v>1148717.5880926868</v>
      </c>
      <c r="BA44" s="2" t="e">
        <f>_xll.SimulationMedian(AY44)</f>
        <v>#N/A</v>
      </c>
      <c r="BB44" s="14" t="e">
        <f>BA44/(1+Inputs!$D$3)^Detail!$A44</f>
        <v>#N/A</v>
      </c>
      <c r="BC44" s="15" t="e">
        <f>_xll.SimulationInterval(AZ44,$C$5,)</f>
        <v>#N/A</v>
      </c>
    </row>
    <row r="45" spans="1:55" x14ac:dyDescent="0.2">
      <c r="A45" s="11">
        <v>41</v>
      </c>
      <c r="B45" s="17">
        <f>LN(_xll.LognormalValue(B$2,B$3))</f>
        <v>0.14679704741006308</v>
      </c>
      <c r="C45" s="14">
        <f t="shared" si="18"/>
        <v>34629709.743185334</v>
      </c>
      <c r="D45" s="13">
        <f>IF(Inputs!$G$2=1,C45,IF(Inputs!$G$2=2,AVERAGE(C44:C45),IF(Inputs!$G$2=3,AVERAGE(C43:C45),IF(Inputs!$G$2=4,AVERAGE(C42:C45),IF(Inputs!$G$2=5,AVERAGE(C41:C45))))))</f>
        <v>27984449.833848819</v>
      </c>
      <c r="E45" s="14">
        <f>IF(Inputs!$G$3="Yes",-MIN(MAX(Inputs!$G$1*D45,-Detail!E44),C45*(1+B45)),-Inputs!$G$1*D45)</f>
        <v>-1119377.9933539529</v>
      </c>
      <c r="F45" s="14">
        <f t="shared" si="12"/>
        <v>38593870.892798476</v>
      </c>
      <c r="G45" s="14">
        <f>F45/(1+Inputs!$D$3)^Detail!$A45</f>
        <v>11486616.635076195</v>
      </c>
      <c r="H45" s="2" t="e">
        <f>_xll.SimulationMedian(F45)</f>
        <v>#N/A</v>
      </c>
      <c r="I45" s="14" t="e">
        <f>H45/(1+Inputs!$D$3)^Detail!$A45</f>
        <v>#N/A</v>
      </c>
      <c r="J45" s="15" t="e">
        <f>_xll.SimulationInterval(G45,$C$5,)</f>
        <v>#N/A</v>
      </c>
      <c r="K45" s="17">
        <f>LN(_xll.LognormalValue(K$2,K$3))</f>
        <v>0.28163561491346745</v>
      </c>
      <c r="L45" s="14">
        <f t="shared" si="19"/>
        <v>14084106.240405736</v>
      </c>
      <c r="M45" s="14">
        <f>IF(Inputs!$G$2=1,L45,IF(Inputs!$G$2=2,AVERAGE(L44:L45),IF(Inputs!$G$2=3,AVERAGE(L43:L45),IF(Inputs!$G$2=4,AVERAGE(L42:L45),IF(Inputs!$G$2=5,AVERAGE(L41:L45))))))</f>
        <v>16128972.355536729</v>
      </c>
      <c r="N45" s="14">
        <f>IF(Inputs!$G$3="Yes",-MIN(MAX(Inputs!$G$1*M45,-Detail!N44),L45*(1+K45)),-Inputs!$G$1*M45)</f>
        <v>-645158.89422146918</v>
      </c>
      <c r="O45" s="14">
        <f t="shared" si="13"/>
        <v>17405533.267707538</v>
      </c>
      <c r="P45" s="14">
        <f>O45/(1+Inputs!$D$3)^Detail!$A45</f>
        <v>5180374.0684774928</v>
      </c>
      <c r="Q45" s="2" t="e">
        <f>_xll.SimulationMedian(O45)</f>
        <v>#N/A</v>
      </c>
      <c r="R45" s="14" t="e">
        <f>Q45/(1+Inputs!$D$3)^Detail!$A45</f>
        <v>#N/A</v>
      </c>
      <c r="S45" s="15" t="e">
        <f>_xll.SimulationInterval(P45,$C$5,)</f>
        <v>#N/A</v>
      </c>
      <c r="T45" s="17">
        <f>LN(_xll.LognormalValue(T$2,T$3))</f>
        <v>0.11811744120386929</v>
      </c>
      <c r="U45" s="14">
        <f t="shared" si="20"/>
        <v>11319791.952157816</v>
      </c>
      <c r="V45" s="14">
        <f>IF(Inputs!$G$2=1,U45,IF(Inputs!$G$2=2,AVERAGE(U44:U45),IF(Inputs!$G$2=3,AVERAGE(U43:U45),IF(Inputs!$G$2=4,AVERAGE(U42:U45),IF(Inputs!$G$2=5,AVERAGE(U41:U45))))))</f>
        <v>10680726.191516005</v>
      </c>
      <c r="W45" s="14">
        <f>IF(Inputs!$G$3="Yes",-MIN(MAX(Inputs!$G$1*V45,-Detail!W44),U45*(1+T45)),-Inputs!$G$1*V45)</f>
        <v>-427229.04766064021</v>
      </c>
      <c r="X45" s="14">
        <f t="shared" si="14"/>
        <v>12229627.764846209</v>
      </c>
      <c r="Y45" s="14">
        <f>X45/(1+Inputs!$D$3)^Detail!$A45</f>
        <v>3639879.661583385</v>
      </c>
      <c r="Z45" s="2" t="e">
        <f>_xll.SimulationMedian(X45)</f>
        <v>#N/A</v>
      </c>
      <c r="AA45" s="14" t="e">
        <f>Z45/(1+Inputs!$D$3)^Detail!$A45</f>
        <v>#N/A</v>
      </c>
      <c r="AB45" s="15" t="e">
        <f>_xll.SimulationInterval(Y45,$C$5,)</f>
        <v>#N/A</v>
      </c>
      <c r="AC45" s="17">
        <f>LN(_xll.LognormalValue(AC$2,AC$3))</f>
        <v>8.2926762454832603E-2</v>
      </c>
      <c r="AD45" s="14">
        <f t="shared" si="21"/>
        <v>9647422.2051079012</v>
      </c>
      <c r="AE45" s="14">
        <f>IF(Inputs!$G$2=1,AD45,IF(Inputs!$G$2=2,AVERAGE(AD44:AD45),IF(Inputs!$G$2=3,AVERAGE(AD43:AD45),IF(Inputs!$G$2=4,AVERAGE(AD42:AD45),IF(Inputs!$G$2=5,AVERAGE(AD41:AD45))))))</f>
        <v>9336813.4403999019</v>
      </c>
      <c r="AF45" s="14">
        <f>IF(Inputs!$G$3="Yes",-MIN(MAX(Inputs!$G$1*AE45,-Detail!AF44),AD45*(1+AC45)),-Inputs!$G$1*AE45)</f>
        <v>-373472.53761599609</v>
      </c>
      <c r="AG45" s="14">
        <f t="shared" si="15"/>
        <v>10073979.156996366</v>
      </c>
      <c r="AH45" s="14">
        <f>AG45/(1+Inputs!$D$3)^Detail!$A45</f>
        <v>2998298.2761067804</v>
      </c>
      <c r="AI45" s="2" t="e">
        <f>_xll.SimulationMedian(AG45)</f>
        <v>#N/A</v>
      </c>
      <c r="AJ45" s="14" t="e">
        <f>AI45/(1+Inputs!$D$3)^Detail!$A45</f>
        <v>#N/A</v>
      </c>
      <c r="AK45" s="15" t="e">
        <f>_xll.SimulationInterval(AH45,$C$5,)</f>
        <v>#N/A</v>
      </c>
      <c r="AL45" s="17">
        <f>LN(_xll.LognormalValue(AL$2,AL$3))</f>
        <v>4.0278816582733998E-3</v>
      </c>
      <c r="AM45" s="14">
        <f t="shared" si="22"/>
        <v>7549447.7009766409</v>
      </c>
      <c r="AN45" s="14">
        <f>IF(Inputs!$G$2=1,AM45,IF(Inputs!$G$2=2,AVERAGE(AM44:AM45),IF(Inputs!$G$2=3,AVERAGE(AM43:AM45),IF(Inputs!$G$2=4,AVERAGE(AM42:AM45),IF(Inputs!$G$2=5,AVERAGE(AM41:AM45))))))</f>
        <v>7333129.8869068073</v>
      </c>
      <c r="AO45" s="14">
        <f>IF(Inputs!$G$3="Yes",-MIN(MAX(Inputs!$G$1*AN45,-Detail!AO44),AM45*(1+AL45)),-Inputs!$G$1*AN45)</f>
        <v>-293325.19547627232</v>
      </c>
      <c r="AP45" s="14">
        <f t="shared" si="16"/>
        <v>7286530.7874252275</v>
      </c>
      <c r="AQ45" s="14">
        <f>AP45/(1+Inputs!$D$3)^Detail!$A45</f>
        <v>2168675.5906739389</v>
      </c>
      <c r="AR45" s="2" t="e">
        <f>_xll.SimulationMedian(AP45)</f>
        <v>#N/A</v>
      </c>
      <c r="AS45" s="14" t="e">
        <f>AR45/(1+Inputs!$D$3)^Detail!$A45</f>
        <v>#N/A</v>
      </c>
      <c r="AT45" s="15" t="e">
        <f>_xll.SimulationInterval(AQ45,$C$5,)</f>
        <v>#N/A</v>
      </c>
      <c r="AU45" s="17">
        <f>LN(_xll.LognormalValue(AU$2,AU$3))</f>
        <v>5.2452486748760397E-3</v>
      </c>
      <c r="AV45" s="14">
        <f t="shared" si="23"/>
        <v>3747160.1846923674</v>
      </c>
      <c r="AW45" s="14">
        <f>IF(Inputs!$G$2=1,AV45,IF(Inputs!$G$2=2,AVERAGE(AV44:AV45),IF(Inputs!$G$2=3,AVERAGE(AV43:AV45),IF(Inputs!$G$2=4,AVERAGE(AV42:AV45),IF(Inputs!$G$2=5,AVERAGE(AV41:AV45))))))</f>
        <v>3727905.24086115</v>
      </c>
      <c r="AX45" s="14">
        <f>IF(Inputs!$G$3="Yes",-MIN(MAX(Inputs!$G$1*AW45,-Detail!AX44),AV45*(1+AU45)),-Inputs!$G$1*AW45)</f>
        <v>-149116.20963444602</v>
      </c>
      <c r="AY45" s="14">
        <f t="shared" si="17"/>
        <v>3617698.762051227</v>
      </c>
      <c r="AZ45" s="14">
        <f>AY45/(1+Inputs!$D$3)^Detail!$A45</f>
        <v>1076728.4498696467</v>
      </c>
      <c r="BA45" s="2" t="e">
        <f>_xll.SimulationMedian(AY45)</f>
        <v>#N/A</v>
      </c>
      <c r="BB45" s="14" t="e">
        <f>BA45/(1+Inputs!$D$3)^Detail!$A45</f>
        <v>#N/A</v>
      </c>
      <c r="BC45" s="15" t="e">
        <f>_xll.SimulationInterval(AZ45,$C$5,)</f>
        <v>#N/A</v>
      </c>
    </row>
    <row r="46" spans="1:55" x14ac:dyDescent="0.2">
      <c r="A46" s="11">
        <v>42</v>
      </c>
      <c r="B46" s="17">
        <f>LN(_xll.LognormalValue(B$2,B$3))</f>
        <v>0.15017874001601836</v>
      </c>
      <c r="C46" s="14">
        <f t="shared" si="18"/>
        <v>38593870.892798476</v>
      </c>
      <c r="D46" s="13">
        <f>IF(Inputs!$G$2=1,C46,IF(Inputs!$G$2=2,AVERAGE(C45:C46),IF(Inputs!$G$2=3,AVERAGE(C44:C46),IF(Inputs!$G$2=4,AVERAGE(C43:C46),IF(Inputs!$G$2=5,AVERAGE(C42:C46))))))</f>
        <v>33753091.064936735</v>
      </c>
      <c r="E46" s="14">
        <f>IF(Inputs!$G$3="Yes",-MIN(MAX(Inputs!$G$1*D46,-Detail!E45),C46*(1+B46)),-Inputs!$G$1*D46)</f>
        <v>-1350123.6425974695</v>
      </c>
      <c r="F46" s="14">
        <f t="shared" si="12"/>
        <v>43039726.153222375</v>
      </c>
      <c r="G46" s="14">
        <f>F46/(1+Inputs!$D$3)^Detail!$A46</f>
        <v>12436725.871714244</v>
      </c>
      <c r="H46" s="2" t="e">
        <f>_xll.SimulationMedian(F46)</f>
        <v>#N/A</v>
      </c>
      <c r="I46" s="14" t="e">
        <f>H46/(1+Inputs!$D$3)^Detail!$A46</f>
        <v>#N/A</v>
      </c>
      <c r="J46" s="15" t="e">
        <f>_xll.SimulationInterval(G46,$C$5,)</f>
        <v>#N/A</v>
      </c>
      <c r="K46" s="17">
        <f>LN(_xll.LognormalValue(K$2,K$3))</f>
        <v>0.23528065954488314</v>
      </c>
      <c r="L46" s="14">
        <f t="shared" si="19"/>
        <v>17405533.267707538</v>
      </c>
      <c r="M46" s="14">
        <f>IF(Inputs!$G$2=1,L46,IF(Inputs!$G$2=2,AVERAGE(L45:L46),IF(Inputs!$G$2=3,AVERAGE(L44:L46),IF(Inputs!$G$2=4,AVERAGE(L43:L46),IF(Inputs!$G$2=5,AVERAGE(L42:L46))))))</f>
        <v>15875539.36360147</v>
      </c>
      <c r="N46" s="14">
        <f>IF(Inputs!$G$3="Yes",-MIN(MAX(Inputs!$G$1*M46,-Detail!N45),L46*(1+K46)),-Inputs!$G$1*M46)</f>
        <v>-635021.57454405888</v>
      </c>
      <c r="O46" s="14">
        <f t="shared" si="13"/>
        <v>20865697.040120114</v>
      </c>
      <c r="P46" s="14">
        <f>O46/(1+Inputs!$D$3)^Detail!$A46</f>
        <v>6029335.6255656462</v>
      </c>
      <c r="Q46" s="2" t="e">
        <f>_xll.SimulationMedian(O46)</f>
        <v>#N/A</v>
      </c>
      <c r="R46" s="14" t="e">
        <f>Q46/(1+Inputs!$D$3)^Detail!$A46</f>
        <v>#N/A</v>
      </c>
      <c r="S46" s="15" t="e">
        <f>_xll.SimulationInterval(P46,$C$5,)</f>
        <v>#N/A</v>
      </c>
      <c r="T46" s="17">
        <f>LN(_xll.LognormalValue(T$2,T$3))</f>
        <v>0.11607959339631173</v>
      </c>
      <c r="U46" s="14">
        <f t="shared" si="20"/>
        <v>12229627.764846209</v>
      </c>
      <c r="V46" s="14">
        <f>IF(Inputs!$G$2=1,U46,IF(Inputs!$G$2=2,AVERAGE(U45:U46),IF(Inputs!$G$2=3,AVERAGE(U44:U46),IF(Inputs!$G$2=4,AVERAGE(U43:U46),IF(Inputs!$G$2=5,AVERAGE(U42:U46))))))</f>
        <v>11345617.531894287</v>
      </c>
      <c r="W46" s="14">
        <f>IF(Inputs!$G$3="Yes",-MIN(MAX(Inputs!$G$1*V46,-Detail!W45),U46*(1+T46)),-Inputs!$G$1*V46)</f>
        <v>-453824.70127577148</v>
      </c>
      <c r="X46" s="14">
        <f t="shared" si="14"/>
        <v>13195413.28190203</v>
      </c>
      <c r="Y46" s="14">
        <f>X46/(1+Inputs!$D$3)^Detail!$A46</f>
        <v>3812936.3826982905</v>
      </c>
      <c r="Z46" s="2" t="e">
        <f>_xll.SimulationMedian(X46)</f>
        <v>#N/A</v>
      </c>
      <c r="AA46" s="14" t="e">
        <f>Z46/(1+Inputs!$D$3)^Detail!$A46</f>
        <v>#N/A</v>
      </c>
      <c r="AB46" s="15" t="e">
        <f>_xll.SimulationInterval(Y46,$C$5,)</f>
        <v>#N/A</v>
      </c>
      <c r="AC46" s="17">
        <f>LN(_xll.LognormalValue(AC$2,AC$3))</f>
        <v>-4.5626863616058371E-3</v>
      </c>
      <c r="AD46" s="14">
        <f t="shared" si="21"/>
        <v>10073979.156996366</v>
      </c>
      <c r="AE46" s="14">
        <f>IF(Inputs!$G$2=1,AD46,IF(Inputs!$G$2=2,AVERAGE(AD45:AD46),IF(Inputs!$G$2=3,AVERAGE(AD44:AD46),IF(Inputs!$G$2=4,AVERAGE(AD43:AD46),IF(Inputs!$G$2=5,AVERAGE(AD42:AD46))))))</f>
        <v>9801058.4139006604</v>
      </c>
      <c r="AF46" s="14">
        <f>IF(Inputs!$G$3="Yes",-MIN(MAX(Inputs!$G$1*AE46,-Detail!AF45),AD46*(1+AC46)),-Inputs!$G$1*AE46)</f>
        <v>-392042.33655602642</v>
      </c>
      <c r="AG46" s="14">
        <f t="shared" si="15"/>
        <v>9635972.41313361</v>
      </c>
      <c r="AH46" s="14">
        <f>AG46/(1+Inputs!$D$3)^Detail!$A46</f>
        <v>2784403.1112770243</v>
      </c>
      <c r="AI46" s="2" t="e">
        <f>_xll.SimulationMedian(AG46)</f>
        <v>#N/A</v>
      </c>
      <c r="AJ46" s="14" t="e">
        <f>AI46/(1+Inputs!$D$3)^Detail!$A46</f>
        <v>#N/A</v>
      </c>
      <c r="AK46" s="15" t="e">
        <f>_xll.SimulationInterval(AH46,$C$5,)</f>
        <v>#N/A</v>
      </c>
      <c r="AL46" s="17">
        <f>LN(_xll.LognormalValue(AL$2,AL$3))</f>
        <v>5.7096179893318617E-2</v>
      </c>
      <c r="AM46" s="14">
        <f t="shared" si="22"/>
        <v>7286530.7874252275</v>
      </c>
      <c r="AN46" s="14">
        <f>IF(Inputs!$G$2=1,AM46,IF(Inputs!$G$2=2,AVERAGE(AM45:AM46),IF(Inputs!$G$2=3,AVERAGE(AM44:AM46),IF(Inputs!$G$2=4,AVERAGE(AM43:AM46),IF(Inputs!$G$2=5,AVERAGE(AM42:AM46))))))</f>
        <v>7394366.2661785781</v>
      </c>
      <c r="AO46" s="14">
        <f>IF(Inputs!$G$3="Yes",-MIN(MAX(Inputs!$G$1*AN46,-Detail!AO45),AM46*(1+AL46)),-Inputs!$G$1*AN46)</f>
        <v>-295774.65064714313</v>
      </c>
      <c r="AP46" s="14">
        <f t="shared" si="16"/>
        <v>7406789.209415121</v>
      </c>
      <c r="AQ46" s="14">
        <f>AP46/(1+Inputs!$D$3)^Detail!$A46</f>
        <v>2140260.0625090222</v>
      </c>
      <c r="AR46" s="2" t="e">
        <f>_xll.SimulationMedian(AP46)</f>
        <v>#N/A</v>
      </c>
      <c r="AS46" s="14" t="e">
        <f>AR46/(1+Inputs!$D$3)^Detail!$A46</f>
        <v>#N/A</v>
      </c>
      <c r="AT46" s="15" t="e">
        <f>_xll.SimulationInterval(AQ46,$C$5,)</f>
        <v>#N/A</v>
      </c>
      <c r="AU46" s="17">
        <f>LN(_xll.LognormalValue(AU$2,AU$3))</f>
        <v>0.15657023217942462</v>
      </c>
      <c r="AV46" s="14">
        <f t="shared" si="23"/>
        <v>3617698.762051227</v>
      </c>
      <c r="AW46" s="14">
        <f>IF(Inputs!$G$2=1,AV46,IF(Inputs!$G$2=2,AVERAGE(AV45:AV46),IF(Inputs!$G$2=3,AVERAGE(AV44:AV46),IF(Inputs!$G$2=4,AVERAGE(AV43:AV46),IF(Inputs!$G$2=5,AVERAGE(AV42:AV46))))))</f>
        <v>3701610.1092871069</v>
      </c>
      <c r="AX46" s="14">
        <f>IF(Inputs!$G$3="Yes",-MIN(MAX(Inputs!$G$1*AW46,-Detail!AX45),AV46*(1+AU46)),-Inputs!$G$1*AW46)</f>
        <v>-148064.40437148427</v>
      </c>
      <c r="AY46" s="14">
        <f t="shared" si="17"/>
        <v>4036058.2928093206</v>
      </c>
      <c r="AZ46" s="14">
        <f>AY46/(1+Inputs!$D$3)^Detail!$A46</f>
        <v>1166256.2724314728</v>
      </c>
      <c r="BA46" s="2" t="e">
        <f>_xll.SimulationMedian(AY46)</f>
        <v>#N/A</v>
      </c>
      <c r="BB46" s="14" t="e">
        <f>BA46/(1+Inputs!$D$3)^Detail!$A46</f>
        <v>#N/A</v>
      </c>
      <c r="BC46" s="15" t="e">
        <f>_xll.SimulationInterval(AZ46,$C$5,)</f>
        <v>#N/A</v>
      </c>
    </row>
    <row r="47" spans="1:55" x14ac:dyDescent="0.2">
      <c r="A47" s="11">
        <v>43</v>
      </c>
      <c r="B47" s="17">
        <f>LN(_xll.LognormalValue(B$2,B$3))</f>
        <v>-8.5474310508375784E-3</v>
      </c>
      <c r="C47" s="14">
        <f t="shared" si="18"/>
        <v>43039726.153222375</v>
      </c>
      <c r="D47" s="13">
        <f>IF(Inputs!$G$2=1,C47,IF(Inputs!$G$2=2,AVERAGE(C46:C47),IF(Inputs!$G$2=3,AVERAGE(C45:C47),IF(Inputs!$G$2=4,AVERAGE(C44:C47),IF(Inputs!$G$2=5,AVERAGE(C43:C47))))))</f>
        <v>38754435.596402057</v>
      </c>
      <c r="E47" s="14">
        <f>IF(Inputs!$G$3="Yes",-MIN(MAX(Inputs!$G$1*D47,-Detail!E46),C47*(1+B47)),-Inputs!$G$1*D47)</f>
        <v>-1550177.4238560824</v>
      </c>
      <c r="F47" s="14">
        <f t="shared" si="12"/>
        <v>41121669.637624696</v>
      </c>
      <c r="G47" s="14">
        <f>F47/(1+Inputs!$D$3)^Detail!$A47</f>
        <v>11536393.931379385</v>
      </c>
      <c r="H47" s="2" t="e">
        <f>_xll.SimulationMedian(F47)</f>
        <v>#N/A</v>
      </c>
      <c r="I47" s="14" t="e">
        <f>H47/(1+Inputs!$D$3)^Detail!$A47</f>
        <v>#N/A</v>
      </c>
      <c r="J47" s="15" t="e">
        <f>_xll.SimulationInterval(G47,$C$5,)</f>
        <v>#N/A</v>
      </c>
      <c r="K47" s="17">
        <f>LN(_xll.LognormalValue(K$2,K$3))</f>
        <v>0.20146660261291097</v>
      </c>
      <c r="L47" s="14">
        <f t="shared" si="19"/>
        <v>20865697.040120114</v>
      </c>
      <c r="M47" s="14">
        <f>IF(Inputs!$G$2=1,L47,IF(Inputs!$G$2=2,AVERAGE(L46:L47),IF(Inputs!$G$2=3,AVERAGE(L45:L47),IF(Inputs!$G$2=4,AVERAGE(L44:L47),IF(Inputs!$G$2=5,AVERAGE(L43:L47))))))</f>
        <v>17451778.84941113</v>
      </c>
      <c r="N47" s="14">
        <f>IF(Inputs!$G$3="Yes",-MIN(MAX(Inputs!$G$1*M47,-Detail!N46),L47*(1+K47)),-Inputs!$G$1*M47)</f>
        <v>-698071.1539764452</v>
      </c>
      <c r="O47" s="14">
        <f t="shared" si="13"/>
        <v>24371366.979966942</v>
      </c>
      <c r="P47" s="14">
        <f>O47/(1+Inputs!$D$3)^Detail!$A47</f>
        <v>6837214.8457187749</v>
      </c>
      <c r="Q47" s="2" t="e">
        <f>_xll.SimulationMedian(O47)</f>
        <v>#N/A</v>
      </c>
      <c r="R47" s="14" t="e">
        <f>Q47/(1+Inputs!$D$3)^Detail!$A47</f>
        <v>#N/A</v>
      </c>
      <c r="S47" s="15" t="e">
        <f>_xll.SimulationInterval(P47,$C$5,)</f>
        <v>#N/A</v>
      </c>
      <c r="T47" s="17">
        <f>LN(_xll.LognormalValue(T$2,T$3))</f>
        <v>0.17401177608309068</v>
      </c>
      <c r="U47" s="14">
        <f t="shared" si="20"/>
        <v>13195413.28190203</v>
      </c>
      <c r="V47" s="14">
        <f>IF(Inputs!$G$2=1,U47,IF(Inputs!$G$2=2,AVERAGE(U46:U47),IF(Inputs!$G$2=3,AVERAGE(U45:U47),IF(Inputs!$G$2=4,AVERAGE(U44:U47),IF(Inputs!$G$2=5,AVERAGE(U43:U47))))))</f>
        <v>12248277.666302018</v>
      </c>
      <c r="W47" s="14">
        <f>IF(Inputs!$G$3="Yes",-MIN(MAX(Inputs!$G$1*V47,-Detail!W46),U47*(1+T47)),-Inputs!$G$1*V47)</f>
        <v>-489931.10665208072</v>
      </c>
      <c r="X47" s="14">
        <f t="shared" si="14"/>
        <v>15001639.476584125</v>
      </c>
      <c r="Y47" s="14">
        <f>X47/(1+Inputs!$D$3)^Detail!$A47</f>
        <v>4208603.9828513935</v>
      </c>
      <c r="Z47" s="2" t="e">
        <f>_xll.SimulationMedian(X47)</f>
        <v>#N/A</v>
      </c>
      <c r="AA47" s="14" t="e">
        <f>Z47/(1+Inputs!$D$3)^Detail!$A47</f>
        <v>#N/A</v>
      </c>
      <c r="AB47" s="15" t="e">
        <f>_xll.SimulationInterval(Y47,$C$5,)</f>
        <v>#N/A</v>
      </c>
      <c r="AC47" s="17">
        <f>LN(_xll.LognormalValue(AC$2,AC$3))</f>
        <v>0.10933694781493877</v>
      </c>
      <c r="AD47" s="14">
        <f t="shared" si="21"/>
        <v>9635972.41313361</v>
      </c>
      <c r="AE47" s="14">
        <f>IF(Inputs!$G$2=1,AD47,IF(Inputs!$G$2=2,AVERAGE(AD46:AD47),IF(Inputs!$G$2=3,AVERAGE(AD45:AD47),IF(Inputs!$G$2=4,AVERAGE(AD44:AD47),IF(Inputs!$G$2=5,AVERAGE(AD43:AD47))))))</f>
        <v>9785791.2584126256</v>
      </c>
      <c r="AF47" s="14">
        <f>IF(Inputs!$G$3="Yes",-MIN(MAX(Inputs!$G$1*AE47,-Detail!AF46),AD47*(1+AC47)),-Inputs!$G$1*AE47)</f>
        <v>-391431.65033650503</v>
      </c>
      <c r="AG47" s="14">
        <f t="shared" si="15"/>
        <v>10298108.575678084</v>
      </c>
      <c r="AH47" s="14">
        <f>AG47/(1+Inputs!$D$3)^Detail!$A47</f>
        <v>2889061.6145711793</v>
      </c>
      <c r="AI47" s="2" t="e">
        <f>_xll.SimulationMedian(AG47)</f>
        <v>#N/A</v>
      </c>
      <c r="AJ47" s="14" t="e">
        <f>AI47/(1+Inputs!$D$3)^Detail!$A47</f>
        <v>#N/A</v>
      </c>
      <c r="AK47" s="15" t="e">
        <f>_xll.SimulationInterval(AH47,$C$5,)</f>
        <v>#N/A</v>
      </c>
      <c r="AL47" s="17">
        <f>LN(_xll.LognormalValue(AL$2,AL$3))</f>
        <v>7.0765321747711704E-2</v>
      </c>
      <c r="AM47" s="14">
        <f t="shared" si="22"/>
        <v>7406789.209415121</v>
      </c>
      <c r="AN47" s="14">
        <f>IF(Inputs!$G$2=1,AM47,IF(Inputs!$G$2=2,AVERAGE(AM46:AM47),IF(Inputs!$G$2=3,AVERAGE(AM45:AM47),IF(Inputs!$G$2=4,AVERAGE(AM44:AM47),IF(Inputs!$G$2=5,AVERAGE(AM43:AM47))))))</f>
        <v>7414255.8992723301</v>
      </c>
      <c r="AO47" s="14">
        <f>IF(Inputs!$G$3="Yes",-MIN(MAX(Inputs!$G$1*AN47,-Detail!AO46),AM47*(1+AL47)),-Inputs!$G$1*AN47)</f>
        <v>-296570.23597089323</v>
      </c>
      <c r="AP47" s="14">
        <f t="shared" si="16"/>
        <v>7634362.7949659685</v>
      </c>
      <c r="AQ47" s="14">
        <f>AP47/(1+Inputs!$D$3)^Detail!$A47</f>
        <v>2141766.5526209725</v>
      </c>
      <c r="AR47" s="2" t="e">
        <f>_xll.SimulationMedian(AP47)</f>
        <v>#N/A</v>
      </c>
      <c r="AS47" s="14" t="e">
        <f>AR47/(1+Inputs!$D$3)^Detail!$A47</f>
        <v>#N/A</v>
      </c>
      <c r="AT47" s="15" t="e">
        <f>_xll.SimulationInterval(AQ47,$C$5,)</f>
        <v>#N/A</v>
      </c>
      <c r="AU47" s="17">
        <f>LN(_xll.LognormalValue(AU$2,AU$3))</f>
        <v>4.410282708787823E-2</v>
      </c>
      <c r="AV47" s="14">
        <f t="shared" si="23"/>
        <v>4036058.2928093206</v>
      </c>
      <c r="AW47" s="14">
        <f>IF(Inputs!$G$2=1,AV47,IF(Inputs!$G$2=2,AVERAGE(AV46:AV47),IF(Inputs!$G$2=3,AVERAGE(AV45:AV47),IF(Inputs!$G$2=4,AVERAGE(AV44:AV47),IF(Inputs!$G$2=5,AVERAGE(AV43:AV47))))))</f>
        <v>3800305.7465176382</v>
      </c>
      <c r="AX47" s="14">
        <f>IF(Inputs!$G$3="Yes",-MIN(MAX(Inputs!$G$1*AW47,-Detail!AX46),AV47*(1+AU47)),-Inputs!$G$1*AW47)</f>
        <v>-152012.22986070553</v>
      </c>
      <c r="AY47" s="14">
        <f t="shared" si="17"/>
        <v>4062047.6439529816</v>
      </c>
      <c r="AZ47" s="14">
        <f>AY47/(1+Inputs!$D$3)^Detail!$A47</f>
        <v>1139578.7720106773</v>
      </c>
      <c r="BA47" s="2" t="e">
        <f>_xll.SimulationMedian(AY47)</f>
        <v>#N/A</v>
      </c>
      <c r="BB47" s="14" t="e">
        <f>BA47/(1+Inputs!$D$3)^Detail!$A47</f>
        <v>#N/A</v>
      </c>
      <c r="BC47" s="15" t="e">
        <f>_xll.SimulationInterval(AZ47,$C$5,)</f>
        <v>#N/A</v>
      </c>
    </row>
    <row r="48" spans="1:55" x14ac:dyDescent="0.2">
      <c r="A48" s="11">
        <v>44</v>
      </c>
      <c r="B48" s="17">
        <f>LN(_xll.LognormalValue(B$2,B$3))</f>
        <v>-5.1464726523660076E-2</v>
      </c>
      <c r="C48" s="14">
        <f t="shared" si="18"/>
        <v>41121669.637624696</v>
      </c>
      <c r="D48" s="13">
        <f>IF(Inputs!$G$2=1,C48,IF(Inputs!$G$2=2,AVERAGE(C47:C48),IF(Inputs!$G$2=3,AVERAGE(C46:C48),IF(Inputs!$G$2=4,AVERAGE(C45:C48),IF(Inputs!$G$2=5,AVERAGE(C44:C48))))))</f>
        <v>40918422.227881849</v>
      </c>
      <c r="E48" s="14">
        <f>IF(Inputs!$G$3="Yes",-MIN(MAX(Inputs!$G$1*D48,-Detail!E47),C48*(1+B48)),-Inputs!$G$1*D48)</f>
        <v>-1636736.889115274</v>
      </c>
      <c r="F48" s="14">
        <f t="shared" si="12"/>
        <v>37368617.266412772</v>
      </c>
      <c r="G48" s="14">
        <f>F48/(1+Inputs!$D$3)^Detail!$A48</f>
        <v>10178156.893571567</v>
      </c>
      <c r="H48" s="2" t="e">
        <f>_xll.SimulationMedian(F48)</f>
        <v>#N/A</v>
      </c>
      <c r="I48" s="14" t="e">
        <f>H48/(1+Inputs!$D$3)^Detail!$A48</f>
        <v>#N/A</v>
      </c>
      <c r="J48" s="15" t="e">
        <f>_xll.SimulationInterval(G48,$C$5,)</f>
        <v>#N/A</v>
      </c>
      <c r="K48" s="17">
        <f>LN(_xll.LognormalValue(K$2,K$3))</f>
        <v>3.0488311970734903E-2</v>
      </c>
      <c r="L48" s="14">
        <f t="shared" si="19"/>
        <v>24371366.979966942</v>
      </c>
      <c r="M48" s="14">
        <f>IF(Inputs!$G$2=1,L48,IF(Inputs!$G$2=2,AVERAGE(L47:L48),IF(Inputs!$G$2=3,AVERAGE(L46:L48),IF(Inputs!$G$2=4,AVERAGE(L45:L48),IF(Inputs!$G$2=5,AVERAGE(L44:L48))))))</f>
        <v>20880865.762598198</v>
      </c>
      <c r="N48" s="14">
        <f>IF(Inputs!$G$3="Yes",-MIN(MAX(Inputs!$G$1*M48,-Detail!N47),L48*(1+K48)),-Inputs!$G$1*M48)</f>
        <v>-835234.63050392794</v>
      </c>
      <c r="O48" s="14">
        <f t="shared" si="13"/>
        <v>24279174.189101513</v>
      </c>
      <c r="P48" s="14">
        <f>O48/(1+Inputs!$D$3)^Detail!$A48</f>
        <v>6612961.9509667931</v>
      </c>
      <c r="Q48" s="2" t="e">
        <f>_xll.SimulationMedian(O48)</f>
        <v>#N/A</v>
      </c>
      <c r="R48" s="14" t="e">
        <f>Q48/(1+Inputs!$D$3)^Detail!$A48</f>
        <v>#N/A</v>
      </c>
      <c r="S48" s="15" t="e">
        <f>_xll.SimulationInterval(P48,$C$5,)</f>
        <v>#N/A</v>
      </c>
      <c r="T48" s="17">
        <f>LN(_xll.LognormalValue(T$2,T$3))</f>
        <v>8.8538173152286265E-2</v>
      </c>
      <c r="U48" s="14">
        <f t="shared" si="20"/>
        <v>15001639.476584125</v>
      </c>
      <c r="V48" s="14">
        <f>IF(Inputs!$G$2=1,U48,IF(Inputs!$G$2=2,AVERAGE(U47:U48),IF(Inputs!$G$2=3,AVERAGE(U46:U48),IF(Inputs!$G$2=4,AVERAGE(U45:U48),IF(Inputs!$G$2=5,AVERAGE(U44:U48))))))</f>
        <v>13475560.174444122</v>
      </c>
      <c r="W48" s="14">
        <f>IF(Inputs!$G$3="Yes",-MIN(MAX(Inputs!$G$1*V48,-Detail!W47),U48*(1+T48)),-Inputs!$G$1*V48)</f>
        <v>-539022.40697776491</v>
      </c>
      <c r="X48" s="14">
        <f t="shared" si="14"/>
        <v>15790834.823152339</v>
      </c>
      <c r="Y48" s="14">
        <f>X48/(1+Inputs!$D$3)^Detail!$A48</f>
        <v>4300977.8275894579</v>
      </c>
      <c r="Z48" s="2" t="e">
        <f>_xll.SimulationMedian(X48)</f>
        <v>#N/A</v>
      </c>
      <c r="AA48" s="14" t="e">
        <f>Z48/(1+Inputs!$D$3)^Detail!$A48</f>
        <v>#N/A</v>
      </c>
      <c r="AB48" s="15" t="e">
        <f>_xll.SimulationInterval(Y48,$C$5,)</f>
        <v>#N/A</v>
      </c>
      <c r="AC48" s="17">
        <f>LN(_xll.LognormalValue(AC$2,AC$3))</f>
        <v>8.4341966260173831E-2</v>
      </c>
      <c r="AD48" s="14">
        <f t="shared" si="21"/>
        <v>10298108.575678084</v>
      </c>
      <c r="AE48" s="14">
        <f>IF(Inputs!$G$2=1,AD48,IF(Inputs!$G$2=2,AVERAGE(AD47:AD48),IF(Inputs!$G$2=3,AVERAGE(AD46:AD48),IF(Inputs!$G$2=4,AVERAGE(AD45:AD48),IF(Inputs!$G$2=5,AVERAGE(AD44:AD48))))))</f>
        <v>10002686.715269353</v>
      </c>
      <c r="AF48" s="14">
        <f>IF(Inputs!$G$3="Yes",-MIN(MAX(Inputs!$G$1*AE48,-Detail!AF47),AD48*(1+AC48)),-Inputs!$G$1*AE48)</f>
        <v>-400107.46861077414</v>
      </c>
      <c r="AG48" s="14">
        <f t="shared" si="15"/>
        <v>10766563.833100757</v>
      </c>
      <c r="AH48" s="14">
        <f>AG48/(1+Inputs!$D$3)^Detail!$A48</f>
        <v>2932508.1823792178</v>
      </c>
      <c r="AI48" s="2" t="e">
        <f>_xll.SimulationMedian(AG48)</f>
        <v>#N/A</v>
      </c>
      <c r="AJ48" s="14" t="e">
        <f>AI48/(1+Inputs!$D$3)^Detail!$A48</f>
        <v>#N/A</v>
      </c>
      <c r="AK48" s="15" t="e">
        <f>_xll.SimulationInterval(AH48,$C$5,)</f>
        <v>#N/A</v>
      </c>
      <c r="AL48" s="17">
        <f>LN(_xll.LognormalValue(AL$2,AL$3))</f>
        <v>-9.8666083566917844E-3</v>
      </c>
      <c r="AM48" s="14">
        <f t="shared" si="22"/>
        <v>7634362.7949659685</v>
      </c>
      <c r="AN48" s="14">
        <f>IF(Inputs!$G$2=1,AM48,IF(Inputs!$G$2=2,AVERAGE(AM47:AM48),IF(Inputs!$G$2=3,AVERAGE(AM46:AM48),IF(Inputs!$G$2=4,AVERAGE(AM45:AM48),IF(Inputs!$G$2=5,AVERAGE(AM44:AM48))))))</f>
        <v>7442560.9306021063</v>
      </c>
      <c r="AO48" s="14">
        <f>IF(Inputs!$G$3="Yes",-MIN(MAX(Inputs!$G$1*AN48,-Detail!AO47),AM48*(1+AL48)),-Inputs!$G$1*AN48)</f>
        <v>-297702.43722408428</v>
      </c>
      <c r="AP48" s="14">
        <f t="shared" si="16"/>
        <v>7261335.0899910564</v>
      </c>
      <c r="AQ48" s="14">
        <f>AP48/(1+Inputs!$D$3)^Detail!$A48</f>
        <v>1977782.7816271335</v>
      </c>
      <c r="AR48" s="2" t="e">
        <f>_xll.SimulationMedian(AP48)</f>
        <v>#N/A</v>
      </c>
      <c r="AS48" s="14" t="e">
        <f>AR48/(1+Inputs!$D$3)^Detail!$A48</f>
        <v>#N/A</v>
      </c>
      <c r="AT48" s="15" t="e">
        <f>_xll.SimulationInterval(AQ48,$C$5,)</f>
        <v>#N/A</v>
      </c>
      <c r="AU48" s="17">
        <f>LN(_xll.LognormalValue(AU$2,AU$3))</f>
        <v>0.20213390229961609</v>
      </c>
      <c r="AV48" s="14">
        <f t="shared" si="23"/>
        <v>4062047.6439529816</v>
      </c>
      <c r="AW48" s="14">
        <f>IF(Inputs!$G$2=1,AV48,IF(Inputs!$G$2=2,AVERAGE(AV47:AV48),IF(Inputs!$G$2=3,AVERAGE(AV46:AV48),IF(Inputs!$G$2=4,AVERAGE(AV45:AV48),IF(Inputs!$G$2=5,AVERAGE(AV44:AV48))))))</f>
        <v>3905268.2329378426</v>
      </c>
      <c r="AX48" s="14">
        <f>IF(Inputs!$G$3="Yes",-MIN(MAX(Inputs!$G$1*AW48,-Detail!AX47),AV48*(1+AU48)),-Inputs!$G$1*AW48)</f>
        <v>-156210.7293175137</v>
      </c>
      <c r="AY48" s="14">
        <f t="shared" si="17"/>
        <v>4726914.456234646</v>
      </c>
      <c r="AZ48" s="14">
        <f>AY48/(1+Inputs!$D$3)^Detail!$A48</f>
        <v>1287478.1160631964</v>
      </c>
      <c r="BA48" s="2" t="e">
        <f>_xll.SimulationMedian(AY48)</f>
        <v>#N/A</v>
      </c>
      <c r="BB48" s="14" t="e">
        <f>BA48/(1+Inputs!$D$3)^Detail!$A48</f>
        <v>#N/A</v>
      </c>
      <c r="BC48" s="15" t="e">
        <f>_xll.SimulationInterval(AZ48,$C$5,)</f>
        <v>#N/A</v>
      </c>
    </row>
    <row r="49" spans="1:55" x14ac:dyDescent="0.2">
      <c r="A49" s="11">
        <v>45</v>
      </c>
      <c r="B49" s="17">
        <f>LN(_xll.LognormalValue(B$2,B$3))</f>
        <v>1.0898006088067361E-2</v>
      </c>
      <c r="C49" s="14">
        <f t="shared" si="18"/>
        <v>37368617.266412772</v>
      </c>
      <c r="D49" s="13">
        <f>IF(Inputs!$G$2=1,C49,IF(Inputs!$G$2=2,AVERAGE(C48:C49),IF(Inputs!$G$2=3,AVERAGE(C47:C49),IF(Inputs!$G$2=4,AVERAGE(C46:C49),IF(Inputs!$G$2=5,AVERAGE(C45:C49))))))</f>
        <v>40510004.352419943</v>
      </c>
      <c r="E49" s="14">
        <f>IF(Inputs!$G$3="Yes",-MIN(MAX(Inputs!$G$1*D49,-Detail!E48),C49*(1+B49)),-Inputs!$G$1*D49)</f>
        <v>-1620400.1740967978</v>
      </c>
      <c r="F49" s="14">
        <f t="shared" si="12"/>
        <v>36155460.510788001</v>
      </c>
      <c r="G49" s="14">
        <f>F49/(1+Inputs!$D$3)^Detail!$A49</f>
        <v>9560900.2190460693</v>
      </c>
      <c r="H49" s="2" t="e">
        <f>_xll.SimulationMedian(F49)</f>
        <v>#N/A</v>
      </c>
      <c r="I49" s="14" t="e">
        <f>H49/(1+Inputs!$D$3)^Detail!$A49</f>
        <v>#N/A</v>
      </c>
      <c r="J49" s="15" t="e">
        <f>_xll.SimulationInterval(G49,$C$5,)</f>
        <v>#N/A</v>
      </c>
      <c r="K49" s="17">
        <f>LN(_xll.LognormalValue(K$2,K$3))</f>
        <v>5.5255225629556544E-2</v>
      </c>
      <c r="L49" s="14">
        <f t="shared" si="19"/>
        <v>24279174.189101513</v>
      </c>
      <c r="M49" s="14">
        <f>IF(Inputs!$G$2=1,L49,IF(Inputs!$G$2=2,AVERAGE(L48:L49),IF(Inputs!$G$2=3,AVERAGE(L47:L49),IF(Inputs!$G$2=4,AVERAGE(L46:L49),IF(Inputs!$G$2=5,AVERAGE(L45:L49))))))</f>
        <v>23172079.403062854</v>
      </c>
      <c r="N49" s="14">
        <f>IF(Inputs!$G$3="Yes",-MIN(MAX(Inputs!$G$1*M49,-Detail!N48),L49*(1+K49)),-Inputs!$G$1*M49)</f>
        <v>-926883.17612251418</v>
      </c>
      <c r="O49" s="14">
        <f t="shared" si="13"/>
        <v>24693842.260897111</v>
      </c>
      <c r="P49" s="14">
        <f>O49/(1+Inputs!$D$3)^Detail!$A49</f>
        <v>6530005.6629303498</v>
      </c>
      <c r="Q49" s="2" t="e">
        <f>_xll.SimulationMedian(O49)</f>
        <v>#N/A</v>
      </c>
      <c r="R49" s="14" t="e">
        <f>Q49/(1+Inputs!$D$3)^Detail!$A49</f>
        <v>#N/A</v>
      </c>
      <c r="S49" s="15" t="e">
        <f>_xll.SimulationInterval(P49,$C$5,)</f>
        <v>#N/A</v>
      </c>
      <c r="T49" s="17">
        <f>LN(_xll.LognormalValue(T$2,T$3))</f>
        <v>0.26843885040217563</v>
      </c>
      <c r="U49" s="14">
        <f t="shared" si="20"/>
        <v>15790834.823152339</v>
      </c>
      <c r="V49" s="14">
        <f>IF(Inputs!$G$2=1,U49,IF(Inputs!$G$2=2,AVERAGE(U48:U49),IF(Inputs!$G$2=3,AVERAGE(U47:U49),IF(Inputs!$G$2=4,AVERAGE(U46:U49),IF(Inputs!$G$2=5,AVERAGE(U45:U49))))))</f>
        <v>14662629.193879498</v>
      </c>
      <c r="W49" s="14">
        <f>IF(Inputs!$G$3="Yes",-MIN(MAX(Inputs!$G$1*V49,-Detail!W48),U49*(1+T49)),-Inputs!$G$1*V49)</f>
        <v>-586505.16775517992</v>
      </c>
      <c r="X49" s="14">
        <f t="shared" si="14"/>
        <v>19443203.202214815</v>
      </c>
      <c r="Y49" s="14">
        <f>X49/(1+Inputs!$D$3)^Detail!$A49</f>
        <v>5141533.8963680463</v>
      </c>
      <c r="Z49" s="2" t="e">
        <f>_xll.SimulationMedian(X49)</f>
        <v>#N/A</v>
      </c>
      <c r="AA49" s="14" t="e">
        <f>Z49/(1+Inputs!$D$3)^Detail!$A49</f>
        <v>#N/A</v>
      </c>
      <c r="AB49" s="15" t="e">
        <f>_xll.SimulationInterval(Y49,$C$5,)</f>
        <v>#N/A</v>
      </c>
      <c r="AC49" s="17">
        <f>LN(_xll.LognormalValue(AC$2,AC$3))</f>
        <v>-1.090269172928379E-2</v>
      </c>
      <c r="AD49" s="14">
        <f t="shared" si="21"/>
        <v>10766563.833100757</v>
      </c>
      <c r="AE49" s="14">
        <f>IF(Inputs!$G$2=1,AD49,IF(Inputs!$G$2=2,AVERAGE(AD48:AD49),IF(Inputs!$G$2=3,AVERAGE(AD47:AD49),IF(Inputs!$G$2=4,AVERAGE(AD46:AD49),IF(Inputs!$G$2=5,AVERAGE(AD45:AD49))))))</f>
        <v>10233548.273970818</v>
      </c>
      <c r="AF49" s="14">
        <f>IF(Inputs!$G$3="Yes",-MIN(MAX(Inputs!$G$1*AE49,-Detail!AF48),AD49*(1+AC49)),-Inputs!$G$1*AE49)</f>
        <v>-409341.93095883273</v>
      </c>
      <c r="AG49" s="14">
        <f t="shared" si="15"/>
        <v>10239837.375685969</v>
      </c>
      <c r="AH49" s="14">
        <f>AG49/(1+Inputs!$D$3)^Detail!$A49</f>
        <v>2707808.5031991298</v>
      </c>
      <c r="AI49" s="2" t="e">
        <f>_xll.SimulationMedian(AG49)</f>
        <v>#N/A</v>
      </c>
      <c r="AJ49" s="14" t="e">
        <f>AI49/(1+Inputs!$D$3)^Detail!$A49</f>
        <v>#N/A</v>
      </c>
      <c r="AK49" s="15" t="e">
        <f>_xll.SimulationInterval(AH49,$C$5,)</f>
        <v>#N/A</v>
      </c>
      <c r="AL49" s="17">
        <f>LN(_xll.LognormalValue(AL$2,AL$3))</f>
        <v>2.4268267417487364E-2</v>
      </c>
      <c r="AM49" s="14">
        <f t="shared" si="22"/>
        <v>7261335.0899910564</v>
      </c>
      <c r="AN49" s="14">
        <f>IF(Inputs!$G$2=1,AM49,IF(Inputs!$G$2=2,AVERAGE(AM48:AM49),IF(Inputs!$G$2=3,AVERAGE(AM47:AM49),IF(Inputs!$G$2=4,AVERAGE(AM46:AM49),IF(Inputs!$G$2=5,AVERAGE(AM45:AM49))))))</f>
        <v>7434162.3647907153</v>
      </c>
      <c r="AO49" s="14">
        <f>IF(Inputs!$G$3="Yes",-MIN(MAX(Inputs!$G$1*AN49,-Detail!AO48),AM49*(1+AL49)),-Inputs!$G$1*AN49)</f>
        <v>-297366.49459162861</v>
      </c>
      <c r="AP49" s="14">
        <f t="shared" si="16"/>
        <v>7140188.6171713164</v>
      </c>
      <c r="AQ49" s="14">
        <f>AP49/(1+Inputs!$D$3)^Detail!$A49</f>
        <v>1888141.6513440402</v>
      </c>
      <c r="AR49" s="2" t="e">
        <f>_xll.SimulationMedian(AP49)</f>
        <v>#N/A</v>
      </c>
      <c r="AS49" s="14" t="e">
        <f>AR49/(1+Inputs!$D$3)^Detail!$A49</f>
        <v>#N/A</v>
      </c>
      <c r="AT49" s="15" t="e">
        <f>_xll.SimulationInterval(AQ49,$C$5,)</f>
        <v>#N/A</v>
      </c>
      <c r="AU49" s="17">
        <f>LN(_xll.LognormalValue(AU$2,AU$3))</f>
        <v>2.575204240379823E-3</v>
      </c>
      <c r="AV49" s="14">
        <f t="shared" si="23"/>
        <v>4726914.456234646</v>
      </c>
      <c r="AW49" s="14">
        <f>IF(Inputs!$G$2=1,AV49,IF(Inputs!$G$2=2,AVERAGE(AV48:AV49),IF(Inputs!$G$2=3,AVERAGE(AV47:AV49),IF(Inputs!$G$2=4,AVERAGE(AV46:AV49),IF(Inputs!$G$2=5,AVERAGE(AV45:AV49))))))</f>
        <v>4275006.7976656491</v>
      </c>
      <c r="AX49" s="14">
        <f>IF(Inputs!$G$3="Yes",-MIN(MAX(Inputs!$G$1*AW49,-Detail!AX48),AV49*(1+AU49)),-Inputs!$G$1*AW49)</f>
        <v>-171000.27190662597</v>
      </c>
      <c r="AY49" s="14">
        <f t="shared" si="17"/>
        <v>4568086.9544796273</v>
      </c>
      <c r="AZ49" s="14">
        <f>AY49/(1+Inputs!$D$3)^Detail!$A49</f>
        <v>1207978.6274793565</v>
      </c>
      <c r="BA49" s="2" t="e">
        <f>_xll.SimulationMedian(AY49)</f>
        <v>#N/A</v>
      </c>
      <c r="BB49" s="14" t="e">
        <f>BA49/(1+Inputs!$D$3)^Detail!$A49</f>
        <v>#N/A</v>
      </c>
      <c r="BC49" s="15" t="e">
        <f>_xll.SimulationInterval(AZ49,$C$5,)</f>
        <v>#N/A</v>
      </c>
    </row>
    <row r="50" spans="1:55" x14ac:dyDescent="0.2">
      <c r="A50" s="11">
        <v>46</v>
      </c>
      <c r="B50" s="17">
        <f>LN(_xll.LognormalValue(B$2,B$3))</f>
        <v>-0.10443785958107416</v>
      </c>
      <c r="C50" s="14">
        <f t="shared" si="18"/>
        <v>36155460.510788001</v>
      </c>
      <c r="D50" s="13">
        <f>IF(Inputs!$G$2=1,C50,IF(Inputs!$G$2=2,AVERAGE(C49:C50),IF(Inputs!$G$2=3,AVERAGE(C48:C50),IF(Inputs!$G$2=4,AVERAGE(C47:C50),IF(Inputs!$G$2=5,AVERAGE(C46:C50))))))</f>
        <v>38215249.138275154</v>
      </c>
      <c r="E50" s="14">
        <f>IF(Inputs!$G$3="Yes",-MIN(MAX(Inputs!$G$1*D50,-Detail!E49),C50*(1+B50)),-Inputs!$G$1*D50)</f>
        <v>-1528609.9655310062</v>
      </c>
      <c r="F50" s="14">
        <f t="shared" si="12"/>
        <v>30850851.637342244</v>
      </c>
      <c r="G50" s="14">
        <f>F50/(1+Inputs!$D$3)^Detail!$A50</f>
        <v>7920540.5329542607</v>
      </c>
      <c r="H50" s="2" t="e">
        <f>_xll.SimulationMedian(F50)</f>
        <v>#N/A</v>
      </c>
      <c r="I50" s="14" t="e">
        <f>H50/(1+Inputs!$D$3)^Detail!$A50</f>
        <v>#N/A</v>
      </c>
      <c r="J50" s="15" t="e">
        <f>_xll.SimulationInterval(G50,$C$5,)</f>
        <v>#N/A</v>
      </c>
      <c r="K50" s="17">
        <f>LN(_xll.LognormalValue(K$2,K$3))</f>
        <v>-0.10520235051404871</v>
      </c>
      <c r="L50" s="14">
        <f t="shared" si="19"/>
        <v>24693842.260897111</v>
      </c>
      <c r="M50" s="14">
        <f>IF(Inputs!$G$2=1,L50,IF(Inputs!$G$2=2,AVERAGE(L49:L50),IF(Inputs!$G$2=3,AVERAGE(L48:L50),IF(Inputs!$G$2=4,AVERAGE(L47:L50),IF(Inputs!$G$2=5,AVERAGE(L46:L50))))))</f>
        <v>24448127.809988525</v>
      </c>
      <c r="N50" s="14">
        <f>IF(Inputs!$G$3="Yes",-MIN(MAX(Inputs!$G$1*M50,-Detail!N49),L50*(1+K50)),-Inputs!$G$1*M50)</f>
        <v>-977925.11239954096</v>
      </c>
      <c r="O50" s="14">
        <f t="shared" si="13"/>
        <v>21118066.899428044</v>
      </c>
      <c r="P50" s="14">
        <f>O50/(1+Inputs!$D$3)^Detail!$A50</f>
        <v>5421779.1722837929</v>
      </c>
      <c r="Q50" s="2" t="e">
        <f>_xll.SimulationMedian(O50)</f>
        <v>#N/A</v>
      </c>
      <c r="R50" s="14" t="e">
        <f>Q50/(1+Inputs!$D$3)^Detail!$A50</f>
        <v>#N/A</v>
      </c>
      <c r="S50" s="15" t="e">
        <f>_xll.SimulationInterval(P50,$C$5,)</f>
        <v>#N/A</v>
      </c>
      <c r="T50" s="17">
        <f>LN(_xll.LognormalValue(T$2,T$3))</f>
        <v>0.12076806570589485</v>
      </c>
      <c r="U50" s="14">
        <f t="shared" si="20"/>
        <v>19443203.202214815</v>
      </c>
      <c r="V50" s="14">
        <f>IF(Inputs!$G$2=1,U50,IF(Inputs!$G$2=2,AVERAGE(U49:U50),IF(Inputs!$G$2=3,AVERAGE(U48:U50),IF(Inputs!$G$2=4,AVERAGE(U47:U50),IF(Inputs!$G$2=5,AVERAGE(U46:U50))))))</f>
        <v>16745225.833983758</v>
      </c>
      <c r="W50" s="14">
        <f>IF(Inputs!$G$3="Yes",-MIN(MAX(Inputs!$G$1*V50,-Detail!W49),U50*(1+T50)),-Inputs!$G$1*V50)</f>
        <v>-669809.0333593504</v>
      </c>
      <c r="X50" s="14">
        <f t="shared" si="14"/>
        <v>21121512.21071361</v>
      </c>
      <c r="Y50" s="14">
        <f>X50/(1+Inputs!$D$3)^Detail!$A50</f>
        <v>5422663.7095408766</v>
      </c>
      <c r="Z50" s="2" t="e">
        <f>_xll.SimulationMedian(X50)</f>
        <v>#N/A</v>
      </c>
      <c r="AA50" s="14" t="e">
        <f>Z50/(1+Inputs!$D$3)^Detail!$A50</f>
        <v>#N/A</v>
      </c>
      <c r="AB50" s="15" t="e">
        <f>_xll.SimulationInterval(Y50,$C$5,)</f>
        <v>#N/A</v>
      </c>
      <c r="AC50" s="17">
        <f>LN(_xll.LognormalValue(AC$2,AC$3))</f>
        <v>6.0064399263401467E-3</v>
      </c>
      <c r="AD50" s="14">
        <f t="shared" si="21"/>
        <v>10239837.375685969</v>
      </c>
      <c r="AE50" s="14">
        <f>IF(Inputs!$G$2=1,AD50,IF(Inputs!$G$2=2,AVERAGE(AD49:AD50),IF(Inputs!$G$2=3,AVERAGE(AD48:AD50),IF(Inputs!$G$2=4,AVERAGE(AD47:AD50),IF(Inputs!$G$2=5,AVERAGE(AD46:AD50))))))</f>
        <v>10434836.594821602</v>
      </c>
      <c r="AF50" s="14">
        <f>IF(Inputs!$G$3="Yes",-MIN(MAX(Inputs!$G$1*AE50,-Detail!AF49),AD50*(1+AC50)),-Inputs!$G$1*AE50)</f>
        <v>-417393.46379286412</v>
      </c>
      <c r="AG50" s="14">
        <f t="shared" si="15"/>
        <v>9883948.8799456563</v>
      </c>
      <c r="AH50" s="14">
        <f>AG50/(1+Inputs!$D$3)^Detail!$A50</f>
        <v>2537570.7176426486</v>
      </c>
      <c r="AI50" s="2" t="e">
        <f>_xll.SimulationMedian(AG50)</f>
        <v>#N/A</v>
      </c>
      <c r="AJ50" s="14" t="e">
        <f>AI50/(1+Inputs!$D$3)^Detail!$A50</f>
        <v>#N/A</v>
      </c>
      <c r="AK50" s="15" t="e">
        <f>_xll.SimulationInterval(AH50,$C$5,)</f>
        <v>#N/A</v>
      </c>
      <c r="AL50" s="17">
        <f>LN(_xll.LognormalValue(AL$2,AL$3))</f>
        <v>-5.9291376902919244E-3</v>
      </c>
      <c r="AM50" s="14">
        <f t="shared" si="22"/>
        <v>7140188.6171713164</v>
      </c>
      <c r="AN50" s="14">
        <f>IF(Inputs!$G$2=1,AM50,IF(Inputs!$G$2=2,AVERAGE(AM49:AM50),IF(Inputs!$G$2=3,AVERAGE(AM48:AM50),IF(Inputs!$G$2=4,AVERAGE(AM47:AM50),IF(Inputs!$G$2=5,AVERAGE(AM46:AM50))))))</f>
        <v>7345295.5007094471</v>
      </c>
      <c r="AO50" s="14">
        <f>IF(Inputs!$G$3="Yes",-MIN(MAX(Inputs!$G$1*AN50,-Detail!AO49),AM50*(1+AL50)),-Inputs!$G$1*AN50)</f>
        <v>-293811.82002837787</v>
      </c>
      <c r="AP50" s="14">
        <f t="shared" si="16"/>
        <v>6804041.6356970752</v>
      </c>
      <c r="AQ50" s="14">
        <f>AP50/(1+Inputs!$D$3)^Detail!$A50</f>
        <v>1746846.0254178508</v>
      </c>
      <c r="AR50" s="2" t="e">
        <f>_xll.SimulationMedian(AP50)</f>
        <v>#N/A</v>
      </c>
      <c r="AS50" s="14" t="e">
        <f>AR50/(1+Inputs!$D$3)^Detail!$A50</f>
        <v>#N/A</v>
      </c>
      <c r="AT50" s="15" t="e">
        <f>_xll.SimulationInterval(AQ50,$C$5,)</f>
        <v>#N/A</v>
      </c>
      <c r="AU50" s="17">
        <f>LN(_xll.LognormalValue(AU$2,AU$3))</f>
        <v>2.3212970920484206E-2</v>
      </c>
      <c r="AV50" s="14">
        <f t="shared" si="23"/>
        <v>4568086.9544796273</v>
      </c>
      <c r="AW50" s="14">
        <f>IF(Inputs!$G$2=1,AV50,IF(Inputs!$G$2=2,AVERAGE(AV49:AV50),IF(Inputs!$G$2=3,AVERAGE(AV48:AV50),IF(Inputs!$G$2=4,AVERAGE(AV47:AV50),IF(Inputs!$G$2=5,AVERAGE(AV46:AV50))))))</f>
        <v>4452349.6848890847</v>
      </c>
      <c r="AX50" s="14">
        <f>IF(Inputs!$G$3="Yes",-MIN(MAX(Inputs!$G$1*AW50,-Detail!AX49),AV50*(1+AU50)),-Inputs!$G$1*AW50)</f>
        <v>-178093.9873955634</v>
      </c>
      <c r="AY50" s="14">
        <f t="shared" si="17"/>
        <v>4496031.8367206436</v>
      </c>
      <c r="AZ50" s="14">
        <f>AY50/(1+Inputs!$D$3)^Detail!$A50</f>
        <v>1154295.6032077463</v>
      </c>
      <c r="BA50" s="2" t="e">
        <f>_xll.SimulationMedian(AY50)</f>
        <v>#N/A</v>
      </c>
      <c r="BB50" s="14" t="e">
        <f>BA50/(1+Inputs!$D$3)^Detail!$A50</f>
        <v>#N/A</v>
      </c>
      <c r="BC50" s="15" t="e">
        <f>_xll.SimulationInterval(AZ50,$C$5,)</f>
        <v>#N/A</v>
      </c>
    </row>
    <row r="51" spans="1:55" x14ac:dyDescent="0.2">
      <c r="A51" s="11">
        <v>47</v>
      </c>
      <c r="B51" s="17">
        <f>LN(_xll.LognormalValue(B$2,B$3))</f>
        <v>-7.4177091107671109E-2</v>
      </c>
      <c r="C51" s="14">
        <f t="shared" si="18"/>
        <v>30850851.637342244</v>
      </c>
      <c r="D51" s="13">
        <f>IF(Inputs!$G$2=1,C51,IF(Inputs!$G$2=2,AVERAGE(C50:C51),IF(Inputs!$G$2=3,AVERAGE(C49:C51),IF(Inputs!$G$2=4,AVERAGE(C48:C51),IF(Inputs!$G$2=5,AVERAGE(C47:C51))))))</f>
        <v>34791643.138181008</v>
      </c>
      <c r="E51" s="14">
        <f>IF(Inputs!$G$3="Yes",-MIN(MAX(Inputs!$G$1*D51,-Detail!E50),C51*(1+B51)),-Inputs!$G$1*D51)</f>
        <v>-1391665.7255272404</v>
      </c>
      <c r="F51" s="14">
        <f t="shared" si="12"/>
        <v>27170759.479162622</v>
      </c>
      <c r="G51" s="14">
        <f>F51/(1+Inputs!$D$3)^Detail!$A51</f>
        <v>6772549.9512745608</v>
      </c>
      <c r="H51" s="2" t="e">
        <f>_xll.SimulationMedian(F51)</f>
        <v>#N/A</v>
      </c>
      <c r="I51" s="14" t="e">
        <f>H51/(1+Inputs!$D$3)^Detail!$A51</f>
        <v>#N/A</v>
      </c>
      <c r="J51" s="15" t="e">
        <f>_xll.SimulationInterval(G51,$C$5,)</f>
        <v>#N/A</v>
      </c>
      <c r="K51" s="17">
        <f>LN(_xll.LognormalValue(K$2,K$3))</f>
        <v>-7.4719579520526169E-3</v>
      </c>
      <c r="L51" s="14">
        <f t="shared" si="19"/>
        <v>21118066.899428044</v>
      </c>
      <c r="M51" s="14">
        <f>IF(Inputs!$G$2=1,L51,IF(Inputs!$G$2=2,AVERAGE(L50:L51),IF(Inputs!$G$2=3,AVERAGE(L49:L51),IF(Inputs!$G$2=4,AVERAGE(L48:L51),IF(Inputs!$G$2=5,AVERAGE(L47:L51))))))</f>
        <v>23363694.449808892</v>
      </c>
      <c r="N51" s="14">
        <f>IF(Inputs!$G$3="Yes",-MIN(MAX(Inputs!$G$1*M51,-Detail!N50),L51*(1+K51)),-Inputs!$G$1*M51)</f>
        <v>-934547.77799235564</v>
      </c>
      <c r="O51" s="14">
        <f t="shared" si="13"/>
        <v>20025725.813534528</v>
      </c>
      <c r="P51" s="14">
        <f>O51/(1+Inputs!$D$3)^Detail!$A51</f>
        <v>4991587.6840580245</v>
      </c>
      <c r="Q51" s="2" t="e">
        <f>_xll.SimulationMedian(O51)</f>
        <v>#N/A</v>
      </c>
      <c r="R51" s="14" t="e">
        <f>Q51/(1+Inputs!$D$3)^Detail!$A51</f>
        <v>#N/A</v>
      </c>
      <c r="S51" s="15" t="e">
        <f>_xll.SimulationInterval(P51,$C$5,)</f>
        <v>#N/A</v>
      </c>
      <c r="T51" s="17">
        <f>LN(_xll.LognormalValue(T$2,T$3))</f>
        <v>5.0804845960529019E-2</v>
      </c>
      <c r="U51" s="14">
        <f t="shared" si="20"/>
        <v>21121512.21071361</v>
      </c>
      <c r="V51" s="14">
        <f>IF(Inputs!$G$2=1,U51,IF(Inputs!$G$2=2,AVERAGE(U50:U51),IF(Inputs!$G$2=3,AVERAGE(U49:U51),IF(Inputs!$G$2=4,AVERAGE(U48:U51),IF(Inputs!$G$2=5,AVERAGE(U47:U51))))))</f>
        <v>18785183.412026923</v>
      </c>
      <c r="W51" s="14">
        <f>IF(Inputs!$G$3="Yes",-MIN(MAX(Inputs!$G$1*V51,-Detail!W50),U51*(1+T51)),-Inputs!$G$1*V51)</f>
        <v>-751407.3364810769</v>
      </c>
      <c r="X51" s="14">
        <f t="shared" si="14"/>
        <v>21443180.048551273</v>
      </c>
      <c r="Y51" s="14">
        <f>X51/(1+Inputs!$D$3)^Detail!$A51</f>
        <v>5344900.5760903098</v>
      </c>
      <c r="Z51" s="2" t="e">
        <f>_xll.SimulationMedian(X51)</f>
        <v>#N/A</v>
      </c>
      <c r="AA51" s="14" t="e">
        <f>Z51/(1+Inputs!$D$3)^Detail!$A51</f>
        <v>#N/A</v>
      </c>
      <c r="AB51" s="15" t="e">
        <f>_xll.SimulationInterval(Y51,$C$5,)</f>
        <v>#N/A</v>
      </c>
      <c r="AC51" s="17">
        <f>LN(_xll.LognormalValue(AC$2,AC$3))</f>
        <v>3.6261523607198122E-2</v>
      </c>
      <c r="AD51" s="14">
        <f t="shared" si="21"/>
        <v>9883948.8799456563</v>
      </c>
      <c r="AE51" s="14">
        <f>IF(Inputs!$G$2=1,AD51,IF(Inputs!$G$2=2,AVERAGE(AD50:AD51),IF(Inputs!$G$2=3,AVERAGE(AD49:AD51),IF(Inputs!$G$2=4,AVERAGE(AD48:AD51),IF(Inputs!$G$2=5,AVERAGE(AD47:AD51))))))</f>
        <v>10296783.362910794</v>
      </c>
      <c r="AF51" s="14">
        <f>IF(Inputs!$G$3="Yes",-MIN(MAX(Inputs!$G$1*AE51,-Detail!AF50),AD51*(1+AC51)),-Inputs!$G$1*AE51)</f>
        <v>-411871.33451643179</v>
      </c>
      <c r="AG51" s="14">
        <f t="shared" si="15"/>
        <v>9830484.5910717137</v>
      </c>
      <c r="AH51" s="14">
        <f>AG51/(1+Inputs!$D$3)^Detail!$A51</f>
        <v>2450334.4483000776</v>
      </c>
      <c r="AI51" s="2" t="e">
        <f>_xll.SimulationMedian(AG51)</f>
        <v>#N/A</v>
      </c>
      <c r="AJ51" s="14" t="e">
        <f>AI51/(1+Inputs!$D$3)^Detail!$A51</f>
        <v>#N/A</v>
      </c>
      <c r="AK51" s="15" t="e">
        <f>_xll.SimulationInterval(AH51,$C$5,)</f>
        <v>#N/A</v>
      </c>
      <c r="AL51" s="17">
        <f>LN(_xll.LognormalValue(AL$2,AL$3))</f>
        <v>0.13654053826060339</v>
      </c>
      <c r="AM51" s="14">
        <f t="shared" si="22"/>
        <v>6804041.6356970752</v>
      </c>
      <c r="AN51" s="14">
        <f>IF(Inputs!$G$2=1,AM51,IF(Inputs!$G$2=2,AVERAGE(AM50:AM51),IF(Inputs!$G$2=3,AVERAGE(AM49:AM51),IF(Inputs!$G$2=4,AVERAGE(AM48:AM51),IF(Inputs!$G$2=5,AVERAGE(AM47:AM51))))))</f>
        <v>7068521.7809531493</v>
      </c>
      <c r="AO51" s="14">
        <f>IF(Inputs!$G$3="Yes",-MIN(MAX(Inputs!$G$1*AN51,-Detail!AO50),AM51*(1+AL51)),-Inputs!$G$1*AN51)</f>
        <v>-282740.87123812595</v>
      </c>
      <c r="AP51" s="14">
        <f t="shared" si="16"/>
        <v>7450328.2717445828</v>
      </c>
      <c r="AQ51" s="14">
        <f>AP51/(1+Inputs!$D$3)^Detail!$A51</f>
        <v>1857059.6236913991</v>
      </c>
      <c r="AR51" s="2" t="e">
        <f>_xll.SimulationMedian(AP51)</f>
        <v>#N/A</v>
      </c>
      <c r="AS51" s="14" t="e">
        <f>AR51/(1+Inputs!$D$3)^Detail!$A51</f>
        <v>#N/A</v>
      </c>
      <c r="AT51" s="15" t="e">
        <f>_xll.SimulationInterval(AQ51,$C$5,)</f>
        <v>#N/A</v>
      </c>
      <c r="AU51" s="17">
        <f>LN(_xll.LognormalValue(AU$2,AU$3))</f>
        <v>7.913419068269742E-2</v>
      </c>
      <c r="AV51" s="14">
        <f t="shared" si="23"/>
        <v>4496031.8367206436</v>
      </c>
      <c r="AW51" s="14">
        <f>IF(Inputs!$G$2=1,AV51,IF(Inputs!$G$2=2,AVERAGE(AV50:AV51),IF(Inputs!$G$2=3,AVERAGE(AV49:AV51),IF(Inputs!$G$2=4,AVERAGE(AV48:AV51),IF(Inputs!$G$2=5,AVERAGE(AV47:AV51))))))</f>
        <v>4597011.0824783053</v>
      </c>
      <c r="AX51" s="14">
        <f>IF(Inputs!$G$3="Yes",-MIN(MAX(Inputs!$G$1*AW51,-Detail!AX50),AV51*(1+AU51)),-Inputs!$G$1*AW51)</f>
        <v>-183880.44329913222</v>
      </c>
      <c r="AY51" s="14">
        <f t="shared" si="17"/>
        <v>4667941.234104041</v>
      </c>
      <c r="AZ51" s="14">
        <f>AY51/(1+Inputs!$D$3)^Detail!$A51</f>
        <v>1163525.2669999397</v>
      </c>
      <c r="BA51" s="2" t="e">
        <f>_xll.SimulationMedian(AY51)</f>
        <v>#N/A</v>
      </c>
      <c r="BB51" s="14" t="e">
        <f>BA51/(1+Inputs!$D$3)^Detail!$A51</f>
        <v>#N/A</v>
      </c>
      <c r="BC51" s="15" t="e">
        <f>_xll.SimulationInterval(AZ51,$C$5,)</f>
        <v>#N/A</v>
      </c>
    </row>
    <row r="52" spans="1:55" x14ac:dyDescent="0.2">
      <c r="A52" s="11">
        <v>48</v>
      </c>
      <c r="B52" s="17">
        <f>LN(_xll.LognormalValue(B$2,B$3))</f>
        <v>8.1993985502509928E-2</v>
      </c>
      <c r="C52" s="14">
        <f t="shared" si="18"/>
        <v>27170759.479162622</v>
      </c>
      <c r="D52" s="13">
        <f>IF(Inputs!$G$2=1,C52,IF(Inputs!$G$2=2,AVERAGE(C51:C52),IF(Inputs!$G$2=3,AVERAGE(C50:C52),IF(Inputs!$G$2=4,AVERAGE(C49:C52),IF(Inputs!$G$2=5,AVERAGE(C48:C52))))))</f>
        <v>31392357.209097624</v>
      </c>
      <c r="E52" s="14">
        <f>IF(Inputs!$G$3="Yes",-MIN(MAX(Inputs!$G$1*D52,-Detail!E51),C52*(1+B52)),-Inputs!$G$1*D52)</f>
        <v>-1255694.2883639049</v>
      </c>
      <c r="F52" s="14">
        <f t="shared" si="12"/>
        <v>28142904.049625367</v>
      </c>
      <c r="G52" s="14">
        <f>F52/(1+Inputs!$D$3)^Detail!$A52</f>
        <v>6810549.0352306869</v>
      </c>
      <c r="H52" s="2" t="e">
        <f>_xll.SimulationMedian(F52)</f>
        <v>#N/A</v>
      </c>
      <c r="I52" s="14" t="e">
        <f>H52/(1+Inputs!$D$3)^Detail!$A52</f>
        <v>#N/A</v>
      </c>
      <c r="J52" s="15" t="e">
        <f>_xll.SimulationInterval(G52,$C$5,)</f>
        <v>#N/A</v>
      </c>
      <c r="K52" s="17">
        <f>LN(_xll.LognormalValue(K$2,K$3))</f>
        <v>-8.7269460102119958E-2</v>
      </c>
      <c r="L52" s="14">
        <f t="shared" si="19"/>
        <v>20025725.813534528</v>
      </c>
      <c r="M52" s="14">
        <f>IF(Inputs!$G$2=1,L52,IF(Inputs!$G$2=2,AVERAGE(L51:L52),IF(Inputs!$G$2=3,AVERAGE(L50:L52),IF(Inputs!$G$2=4,AVERAGE(L49:L52),IF(Inputs!$G$2=5,AVERAGE(L48:L52))))))</f>
        <v>21945878.324619893</v>
      </c>
      <c r="N52" s="14">
        <f>IF(Inputs!$G$3="Yes",-MIN(MAX(Inputs!$G$1*M52,-Detail!N51),L52*(1+K52)),-Inputs!$G$1*M52)</f>
        <v>-877835.13298479572</v>
      </c>
      <c r="O52" s="14">
        <f t="shared" si="13"/>
        <v>17400256.400649488</v>
      </c>
      <c r="P52" s="14">
        <f>O52/(1+Inputs!$D$3)^Detail!$A52</f>
        <v>4210841.1851614676</v>
      </c>
      <c r="Q52" s="2" t="e">
        <f>_xll.SimulationMedian(O52)</f>
        <v>#N/A</v>
      </c>
      <c r="R52" s="14" t="e">
        <f>Q52/(1+Inputs!$D$3)^Detail!$A52</f>
        <v>#N/A</v>
      </c>
      <c r="S52" s="15" t="e">
        <f>_xll.SimulationInterval(P52,$C$5,)</f>
        <v>#N/A</v>
      </c>
      <c r="T52" s="17">
        <f>LN(_xll.LognormalValue(T$2,T$3))</f>
        <v>7.1187375785388696E-2</v>
      </c>
      <c r="U52" s="14">
        <f t="shared" si="20"/>
        <v>21443180.048551273</v>
      </c>
      <c r="V52" s="14">
        <f>IF(Inputs!$G$2=1,U52,IF(Inputs!$G$2=2,AVERAGE(U51:U52),IF(Inputs!$G$2=3,AVERAGE(U50:U52),IF(Inputs!$G$2=4,AVERAGE(U49:U52),IF(Inputs!$G$2=5,AVERAGE(U48:U52))))))</f>
        <v>20669298.487159897</v>
      </c>
      <c r="W52" s="14">
        <f>IF(Inputs!$G$3="Yes",-MIN(MAX(Inputs!$G$1*V52,-Detail!W51),U52*(1+T52)),-Inputs!$G$1*V52)</f>
        <v>-826771.93948639592</v>
      </c>
      <c r="X52" s="14">
        <f t="shared" si="14"/>
        <v>22142891.825214844</v>
      </c>
      <c r="Y52" s="14">
        <f>X52/(1+Inputs!$D$3)^Detail!$A52</f>
        <v>5358553.2712442987</v>
      </c>
      <c r="Z52" s="2" t="e">
        <f>_xll.SimulationMedian(X52)</f>
        <v>#N/A</v>
      </c>
      <c r="AA52" s="14" t="e">
        <f>Z52/(1+Inputs!$D$3)^Detail!$A52</f>
        <v>#N/A</v>
      </c>
      <c r="AB52" s="15" t="e">
        <f>_xll.SimulationInterval(Y52,$C$5,)</f>
        <v>#N/A</v>
      </c>
      <c r="AC52" s="17">
        <f>LN(_xll.LognormalValue(AC$2,AC$3))</f>
        <v>8.4574749318398701E-2</v>
      </c>
      <c r="AD52" s="14">
        <f t="shared" si="21"/>
        <v>9830484.5910717137</v>
      </c>
      <c r="AE52" s="14">
        <f>IF(Inputs!$G$2=1,AD52,IF(Inputs!$G$2=2,AVERAGE(AD51:AD52),IF(Inputs!$G$2=3,AVERAGE(AD50:AD52),IF(Inputs!$G$2=4,AVERAGE(AD49:AD52),IF(Inputs!$G$2=5,AVERAGE(AD48:AD52))))))</f>
        <v>9984756.9489011131</v>
      </c>
      <c r="AF52" s="14">
        <f>IF(Inputs!$G$3="Yes",-MIN(MAX(Inputs!$G$1*AE52,-Detail!AF51),AD52*(1+AC52)),-Inputs!$G$1*AE52)</f>
        <v>-399390.27795604453</v>
      </c>
      <c r="AG52" s="14">
        <f t="shared" si="15"/>
        <v>10262505.083083943</v>
      </c>
      <c r="AH52" s="14">
        <f>AG52/(1+Inputs!$D$3)^Detail!$A52</f>
        <v>2483513.9248388181</v>
      </c>
      <c r="AI52" s="2" t="e">
        <f>_xll.SimulationMedian(AG52)</f>
        <v>#N/A</v>
      </c>
      <c r="AJ52" s="14" t="e">
        <f>AI52/(1+Inputs!$D$3)^Detail!$A52</f>
        <v>#N/A</v>
      </c>
      <c r="AK52" s="15" t="e">
        <f>_xll.SimulationInterval(AH52,$C$5,)</f>
        <v>#N/A</v>
      </c>
      <c r="AL52" s="17">
        <f>LN(_xll.LognormalValue(AL$2,AL$3))</f>
        <v>0.11094327155885338</v>
      </c>
      <c r="AM52" s="14">
        <f t="shared" si="22"/>
        <v>7450328.2717445828</v>
      </c>
      <c r="AN52" s="14">
        <f>IF(Inputs!$G$2=1,AM52,IF(Inputs!$G$2=2,AVERAGE(AM51:AM52),IF(Inputs!$G$2=3,AVERAGE(AM50:AM52),IF(Inputs!$G$2=4,AVERAGE(AM49:AM52),IF(Inputs!$G$2=5,AVERAGE(AM48:AM52))))))</f>
        <v>7131519.5082043251</v>
      </c>
      <c r="AO52" s="14">
        <f>IF(Inputs!$G$3="Yes",-MIN(MAX(Inputs!$G$1*AN52,-Detail!AO51),AM52*(1+AL52)),-Inputs!$G$1*AN52)</f>
        <v>-285260.78032817302</v>
      </c>
      <c r="AP52" s="14">
        <f t="shared" si="16"/>
        <v>7991631.2840711717</v>
      </c>
      <c r="AQ52" s="14">
        <f>AP52/(1+Inputs!$D$3)^Detail!$A52</f>
        <v>1933965.188371341</v>
      </c>
      <c r="AR52" s="2" t="e">
        <f>_xll.SimulationMedian(AP52)</f>
        <v>#N/A</v>
      </c>
      <c r="AS52" s="14" t="e">
        <f>AR52/(1+Inputs!$D$3)^Detail!$A52</f>
        <v>#N/A</v>
      </c>
      <c r="AT52" s="15" t="e">
        <f>_xll.SimulationInterval(AQ52,$C$5,)</f>
        <v>#N/A</v>
      </c>
      <c r="AU52" s="17">
        <f>LN(_xll.LognormalValue(AU$2,AU$3))</f>
        <v>-3.9536242629009045E-2</v>
      </c>
      <c r="AV52" s="14">
        <f t="shared" si="23"/>
        <v>4667941.234104041</v>
      </c>
      <c r="AW52" s="14">
        <f>IF(Inputs!$G$2=1,AV52,IF(Inputs!$G$2=2,AVERAGE(AV51:AV52),IF(Inputs!$G$2=3,AVERAGE(AV50:AV52),IF(Inputs!$G$2=4,AVERAGE(AV49:AV52),IF(Inputs!$G$2=5,AVERAGE(AV48:AV52))))))</f>
        <v>4577353.3417681037</v>
      </c>
      <c r="AX52" s="14">
        <f>IF(Inputs!$G$3="Yes",-MIN(MAX(Inputs!$G$1*AW52,-Detail!AX51),AV52*(1+AU52)),-Inputs!$G$1*AW52)</f>
        <v>-183094.13367072414</v>
      </c>
      <c r="AY52" s="14">
        <f t="shared" si="17"/>
        <v>4300294.2432238236</v>
      </c>
      <c r="AZ52" s="14">
        <f>AY52/(1+Inputs!$D$3)^Detail!$A52</f>
        <v>1040666.0505878375</v>
      </c>
      <c r="BA52" s="2" t="e">
        <f>_xll.SimulationMedian(AY52)</f>
        <v>#N/A</v>
      </c>
      <c r="BB52" s="14" t="e">
        <f>BA52/(1+Inputs!$D$3)^Detail!$A52</f>
        <v>#N/A</v>
      </c>
      <c r="BC52" s="15" t="e">
        <f>_xll.SimulationInterval(AZ52,$C$5,)</f>
        <v>#N/A</v>
      </c>
    </row>
    <row r="53" spans="1:55" x14ac:dyDescent="0.2">
      <c r="A53" s="11">
        <v>49</v>
      </c>
      <c r="B53" s="17">
        <f>LN(_xll.LognormalValue(B$2,B$3))</f>
        <v>3.3131609779003403E-2</v>
      </c>
      <c r="C53" s="14">
        <f t="shared" si="18"/>
        <v>28142904.049625367</v>
      </c>
      <c r="D53" s="13">
        <f>IF(Inputs!$G$2=1,C53,IF(Inputs!$G$2=2,AVERAGE(C52:C53),IF(Inputs!$G$2=3,AVERAGE(C51:C53),IF(Inputs!$G$2=4,AVERAGE(C50:C53),IF(Inputs!$G$2=5,AVERAGE(C49:C53))))))</f>
        <v>28721505.055376742</v>
      </c>
      <c r="E53" s="14">
        <f>IF(Inputs!$G$3="Yes",-MIN(MAX(Inputs!$G$1*D53,-Detail!E52),C53*(1+B53)),-Inputs!$G$1*D53)</f>
        <v>-1148860.2022150697</v>
      </c>
      <c r="F53" s="14">
        <f t="shared" si="12"/>
        <v>27926463.562430419</v>
      </c>
      <c r="G53" s="14">
        <f>F53/(1+Inputs!$D$3)^Detail!$A53</f>
        <v>6561330.7736434024</v>
      </c>
      <c r="H53" s="2" t="e">
        <f>_xll.SimulationMedian(F53)</f>
        <v>#N/A</v>
      </c>
      <c r="I53" s="14" t="e">
        <f>H53/(1+Inputs!$D$3)^Detail!$A53</f>
        <v>#N/A</v>
      </c>
      <c r="J53" s="15" t="e">
        <f>_xll.SimulationInterval(G53,$C$5,)</f>
        <v>#N/A</v>
      </c>
      <c r="K53" s="17">
        <f>LN(_xll.LognormalValue(K$2,K$3))</f>
        <v>0.2242073019661617</v>
      </c>
      <c r="L53" s="14">
        <f t="shared" si="19"/>
        <v>17400256.400649488</v>
      </c>
      <c r="M53" s="14">
        <f>IF(Inputs!$G$2=1,L53,IF(Inputs!$G$2=2,AVERAGE(L52:L53),IF(Inputs!$G$2=3,AVERAGE(L51:L53),IF(Inputs!$G$2=4,AVERAGE(L50:L53),IF(Inputs!$G$2=5,AVERAGE(L49:L53))))))</f>
        <v>19514683.037870687</v>
      </c>
      <c r="N53" s="14">
        <f>IF(Inputs!$G$3="Yes",-MIN(MAX(Inputs!$G$1*M53,-Detail!N52),L53*(1+K53)),-Inputs!$G$1*M53)</f>
        <v>-780587.32151482743</v>
      </c>
      <c r="O53" s="14">
        <f t="shared" si="13"/>
        <v>20520933.620243721</v>
      </c>
      <c r="P53" s="14">
        <f>O53/(1+Inputs!$D$3)^Detail!$A53</f>
        <v>4821399.3499533748</v>
      </c>
      <c r="Q53" s="2" t="e">
        <f>_xll.SimulationMedian(O53)</f>
        <v>#N/A</v>
      </c>
      <c r="R53" s="14" t="e">
        <f>Q53/(1+Inputs!$D$3)^Detail!$A53</f>
        <v>#N/A</v>
      </c>
      <c r="S53" s="15" t="e">
        <f>_xll.SimulationInterval(P53,$C$5,)</f>
        <v>#N/A</v>
      </c>
      <c r="T53" s="17">
        <f>LN(_xll.LognormalValue(T$2,T$3))</f>
        <v>0.13641387426707746</v>
      </c>
      <c r="U53" s="14">
        <f t="shared" si="20"/>
        <v>22142891.825214844</v>
      </c>
      <c r="V53" s="14">
        <f>IF(Inputs!$G$2=1,U53,IF(Inputs!$G$2=2,AVERAGE(U52:U53),IF(Inputs!$G$2=3,AVERAGE(U51:U53),IF(Inputs!$G$2=4,AVERAGE(U50:U53),IF(Inputs!$G$2=5,AVERAGE(U49:U53))))))</f>
        <v>21569194.694826577</v>
      </c>
      <c r="W53" s="14">
        <f>IF(Inputs!$G$3="Yes",-MIN(MAX(Inputs!$G$1*V53,-Detail!W52),U53*(1+T53)),-Inputs!$G$1*V53)</f>
        <v>-862767.78779306309</v>
      </c>
      <c r="X53" s="14">
        <f t="shared" si="14"/>
        <v>24300721.698776137</v>
      </c>
      <c r="Y53" s="14">
        <f>X53/(1+Inputs!$D$3)^Detail!$A53</f>
        <v>5709461.6633960744</v>
      </c>
      <c r="Z53" s="2" t="e">
        <f>_xll.SimulationMedian(X53)</f>
        <v>#N/A</v>
      </c>
      <c r="AA53" s="14" t="e">
        <f>Z53/(1+Inputs!$D$3)^Detail!$A53</f>
        <v>#N/A</v>
      </c>
      <c r="AB53" s="15" t="e">
        <f>_xll.SimulationInterval(Y53,$C$5,)</f>
        <v>#N/A</v>
      </c>
      <c r="AC53" s="17">
        <f>LN(_xll.LognormalValue(AC$2,AC$3))</f>
        <v>-9.0507142276059549E-2</v>
      </c>
      <c r="AD53" s="14">
        <f t="shared" si="21"/>
        <v>10262505.083083943</v>
      </c>
      <c r="AE53" s="14">
        <f>IF(Inputs!$G$2=1,AD53,IF(Inputs!$G$2=2,AVERAGE(AD52:AD53),IF(Inputs!$G$2=3,AVERAGE(AD51:AD53),IF(Inputs!$G$2=4,AVERAGE(AD50:AD53),IF(Inputs!$G$2=5,AVERAGE(AD49:AD53))))))</f>
        <v>9992312.8513671029</v>
      </c>
      <c r="AF53" s="14">
        <f>IF(Inputs!$G$3="Yes",-MIN(MAX(Inputs!$G$1*AE53,-Detail!AF52),AD53*(1+AC53)),-Inputs!$G$1*AE53)</f>
        <v>-399692.51405468414</v>
      </c>
      <c r="AG53" s="14">
        <f t="shared" si="15"/>
        <v>8933982.5613657963</v>
      </c>
      <c r="AH53" s="14">
        <f>AG53/(1+Inputs!$D$3)^Detail!$A53</f>
        <v>2099041.8131547105</v>
      </c>
      <c r="AI53" s="2" t="e">
        <f>_xll.SimulationMedian(AG53)</f>
        <v>#N/A</v>
      </c>
      <c r="AJ53" s="14" t="e">
        <f>AI53/(1+Inputs!$D$3)^Detail!$A53</f>
        <v>#N/A</v>
      </c>
      <c r="AK53" s="15" t="e">
        <f>_xll.SimulationInterval(AH53,$C$5,)</f>
        <v>#N/A</v>
      </c>
      <c r="AL53" s="17">
        <f>LN(_xll.LognormalValue(AL$2,AL$3))</f>
        <v>0.13521195064411257</v>
      </c>
      <c r="AM53" s="14">
        <f t="shared" si="22"/>
        <v>7991631.2840711717</v>
      </c>
      <c r="AN53" s="14">
        <f>IF(Inputs!$G$2=1,AM53,IF(Inputs!$G$2=2,AVERAGE(AM52:AM53),IF(Inputs!$G$2=3,AVERAGE(AM51:AM53),IF(Inputs!$G$2=4,AVERAGE(AM50:AM53),IF(Inputs!$G$2=5,AVERAGE(AM49:AM53))))))</f>
        <v>7415333.7305042772</v>
      </c>
      <c r="AO53" s="14">
        <f>IF(Inputs!$G$3="Yes",-MIN(MAX(Inputs!$G$1*AN53,-Detail!AO52),AM53*(1+AL53)),-Inputs!$G$1*AN53)</f>
        <v>-296613.34922017111</v>
      </c>
      <c r="AP53" s="14">
        <f t="shared" si="16"/>
        <v>8775581.9895987771</v>
      </c>
      <c r="AQ53" s="14">
        <f>AP53/(1+Inputs!$D$3)^Detail!$A53</f>
        <v>2061825.5525360242</v>
      </c>
      <c r="AR53" s="2" t="e">
        <f>_xll.SimulationMedian(AP53)</f>
        <v>#N/A</v>
      </c>
      <c r="AS53" s="14" t="e">
        <f>AR53/(1+Inputs!$D$3)^Detail!$A53</f>
        <v>#N/A</v>
      </c>
      <c r="AT53" s="15" t="e">
        <f>_xll.SimulationInterval(AQ53,$C$5,)</f>
        <v>#N/A</v>
      </c>
      <c r="AU53" s="17">
        <f>LN(_xll.LognormalValue(AU$2,AU$3))</f>
        <v>0.12688902958357057</v>
      </c>
      <c r="AV53" s="14">
        <f t="shared" si="23"/>
        <v>4300294.2432238236</v>
      </c>
      <c r="AW53" s="14">
        <f>IF(Inputs!$G$2=1,AV53,IF(Inputs!$G$2=2,AVERAGE(AV52:AV53),IF(Inputs!$G$2=3,AVERAGE(AV51:AV53),IF(Inputs!$G$2=4,AVERAGE(AV50:AV53),IF(Inputs!$G$2=5,AVERAGE(AV49:AV53))))))</f>
        <v>4488089.1046828358</v>
      </c>
      <c r="AX53" s="14">
        <f>IF(Inputs!$G$3="Yes",-MIN(MAX(Inputs!$G$1*AW53,-Detail!AX52),AV53*(1+AU53)),-Inputs!$G$1*AW53)</f>
        <v>-179523.56418731343</v>
      </c>
      <c r="AY53" s="14">
        <f t="shared" si="17"/>
        <v>4666430.8424829962</v>
      </c>
      <c r="AZ53" s="14">
        <f>AY53/(1+Inputs!$D$3)^Detail!$A53</f>
        <v>1096379.2898952267</v>
      </c>
      <c r="BA53" s="2" t="e">
        <f>_xll.SimulationMedian(AY53)</f>
        <v>#N/A</v>
      </c>
      <c r="BB53" s="14" t="e">
        <f>BA53/(1+Inputs!$D$3)^Detail!$A53</f>
        <v>#N/A</v>
      </c>
      <c r="BC53" s="15" t="e">
        <f>_xll.SimulationInterval(AZ53,$C$5,)</f>
        <v>#N/A</v>
      </c>
    </row>
    <row r="54" spans="1:55" x14ac:dyDescent="0.2">
      <c r="A54" s="11">
        <v>50</v>
      </c>
      <c r="B54" s="17">
        <f>LN(_xll.LognormalValue(B$2,B$3))</f>
        <v>8.5846955847526697E-3</v>
      </c>
      <c r="C54" s="14">
        <f t="shared" si="18"/>
        <v>27926463.562430419</v>
      </c>
      <c r="D54" s="13">
        <f>IF(Inputs!$G$2=1,C54,IF(Inputs!$G$2=2,AVERAGE(C53:C54),IF(Inputs!$G$2=3,AVERAGE(C52:C54),IF(Inputs!$G$2=4,AVERAGE(C51:C54),IF(Inputs!$G$2=5,AVERAGE(C50:C54))))))</f>
        <v>27746709.030406136</v>
      </c>
      <c r="E54" s="14">
        <f>IF(Inputs!$G$3="Yes",-MIN(MAX(Inputs!$G$1*D54,-Detail!E53),C54*(1+B54)),-Inputs!$G$1*D54)</f>
        <v>-1109868.3612162455</v>
      </c>
      <c r="F54" s="14">
        <f t="shared" si="12"/>
        <v>27056335.389656324</v>
      </c>
      <c r="G54" s="14">
        <f>F54/(1+Inputs!$D$3)^Detail!$A54</f>
        <v>6171741.6555466792</v>
      </c>
      <c r="H54" s="2" t="e">
        <f>_xll.SimulationMedian(F54)</f>
        <v>#N/A</v>
      </c>
      <c r="I54" s="14" t="e">
        <f>H54/(1+Inputs!$D$3)^Detail!$A54</f>
        <v>#N/A</v>
      </c>
      <c r="J54" s="15" t="e">
        <f>_xll.SimulationInterval(G54,$C$5,)</f>
        <v>#N/A</v>
      </c>
      <c r="K54" s="17">
        <f>LN(_xll.LognormalValue(K$2,K$3))</f>
        <v>-5.1574050554259586E-2</v>
      </c>
      <c r="L54" s="14">
        <f t="shared" si="19"/>
        <v>20520933.620243721</v>
      </c>
      <c r="M54" s="14">
        <f>IF(Inputs!$G$2=1,L54,IF(Inputs!$G$2=2,AVERAGE(L53:L54),IF(Inputs!$G$2=3,AVERAGE(L52:L54),IF(Inputs!$G$2=4,AVERAGE(L51:L54),IF(Inputs!$G$2=5,AVERAGE(L50:L54))))))</f>
        <v>19315638.611475911</v>
      </c>
      <c r="N54" s="14">
        <f>IF(Inputs!$G$3="Yes",-MIN(MAX(Inputs!$G$1*M54,-Detail!N53),L54*(1+K54)),-Inputs!$G$1*M54)</f>
        <v>-772625.54445903644</v>
      </c>
      <c r="O54" s="14">
        <f t="shared" si="13"/>
        <v>18689960.407833628</v>
      </c>
      <c r="P54" s="14">
        <f>O54/(1+Inputs!$D$3)^Detail!$A54</f>
        <v>4263312.2900170479</v>
      </c>
      <c r="Q54" s="2" t="e">
        <f>_xll.SimulationMedian(O54)</f>
        <v>#N/A</v>
      </c>
      <c r="R54" s="14" t="e">
        <f>Q54/(1+Inputs!$D$3)^Detail!$A54</f>
        <v>#N/A</v>
      </c>
      <c r="S54" s="15" t="e">
        <f>_xll.SimulationInterval(P54,$C$5,)</f>
        <v>#N/A</v>
      </c>
      <c r="T54" s="17">
        <f>LN(_xll.LognormalValue(T$2,T$3))</f>
        <v>0.104801009823353</v>
      </c>
      <c r="U54" s="14">
        <f t="shared" si="20"/>
        <v>24300721.698776137</v>
      </c>
      <c r="V54" s="14">
        <f>IF(Inputs!$G$2=1,U54,IF(Inputs!$G$2=2,AVERAGE(U53:U54),IF(Inputs!$G$2=3,AVERAGE(U52:U54),IF(Inputs!$G$2=4,AVERAGE(U51:U54),IF(Inputs!$G$2=5,AVERAGE(U50:U54))))))</f>
        <v>22628931.190847415</v>
      </c>
      <c r="W54" s="14">
        <f>IF(Inputs!$G$3="Yes",-MIN(MAX(Inputs!$G$1*V54,-Detail!W53),U54*(1+T54)),-Inputs!$G$1*V54)</f>
        <v>-905157.24763389665</v>
      </c>
      <c r="X54" s="14">
        <f t="shared" si="14"/>
        <v>25942304.624610245</v>
      </c>
      <c r="Y54" s="14">
        <f>X54/(1+Inputs!$D$3)^Detail!$A54</f>
        <v>5917623.3509360729</v>
      </c>
      <c r="Z54" s="2" t="e">
        <f>_xll.SimulationMedian(X54)</f>
        <v>#N/A</v>
      </c>
      <c r="AA54" s="14" t="e">
        <f>Z54/(1+Inputs!$D$3)^Detail!$A54</f>
        <v>#N/A</v>
      </c>
      <c r="AB54" s="15" t="e">
        <f>_xll.SimulationInterval(Y54,$C$5,)</f>
        <v>#N/A</v>
      </c>
      <c r="AC54" s="17">
        <f>LN(_xll.LognormalValue(AC$2,AC$3))</f>
        <v>6.6360592711945068E-2</v>
      </c>
      <c r="AD54" s="14">
        <f t="shared" si="21"/>
        <v>8933982.5613657963</v>
      </c>
      <c r="AE54" s="14">
        <f>IF(Inputs!$G$2=1,AD54,IF(Inputs!$G$2=2,AVERAGE(AD53:AD54),IF(Inputs!$G$2=3,AVERAGE(AD52:AD54),IF(Inputs!$G$2=4,AVERAGE(AD51:AD54),IF(Inputs!$G$2=5,AVERAGE(AD50:AD54))))))</f>
        <v>9675657.4118404835</v>
      </c>
      <c r="AF54" s="14">
        <f>IF(Inputs!$G$3="Yes",-MIN(MAX(Inputs!$G$1*AE54,-Detail!AF53),AD54*(1+AC54)),-Inputs!$G$1*AE54)</f>
        <v>-387026.29647361935</v>
      </c>
      <c r="AG54" s="14">
        <f t="shared" si="15"/>
        <v>9139820.6429425925</v>
      </c>
      <c r="AH54" s="14">
        <f>AG54/(1+Inputs!$D$3)^Detail!$A54</f>
        <v>2084857.7966637465</v>
      </c>
      <c r="AI54" s="2" t="e">
        <f>_xll.SimulationMedian(AG54)</f>
        <v>#N/A</v>
      </c>
      <c r="AJ54" s="14" t="e">
        <f>AI54/(1+Inputs!$D$3)^Detail!$A54</f>
        <v>#N/A</v>
      </c>
      <c r="AK54" s="15" t="e">
        <f>_xll.SimulationInterval(AH54,$C$5,)</f>
        <v>#N/A</v>
      </c>
      <c r="AL54" s="17">
        <f>LN(_xll.LognormalValue(AL$2,AL$3))</f>
        <v>8.5884527617069759E-2</v>
      </c>
      <c r="AM54" s="14">
        <f t="shared" si="22"/>
        <v>8775581.9895987771</v>
      </c>
      <c r="AN54" s="14">
        <f>IF(Inputs!$G$2=1,AM54,IF(Inputs!$G$2=2,AVERAGE(AM53:AM54),IF(Inputs!$G$2=3,AVERAGE(AM52:AM54),IF(Inputs!$G$2=4,AVERAGE(AM51:AM54),IF(Inputs!$G$2=5,AVERAGE(AM50:AM54))))))</f>
        <v>8072513.8484715102</v>
      </c>
      <c r="AO54" s="14">
        <f>IF(Inputs!$G$3="Yes",-MIN(MAX(Inputs!$G$1*AN54,-Detail!AO53),AM54*(1+AL54)),-Inputs!$G$1*AN54)</f>
        <v>-322900.55393886042</v>
      </c>
      <c r="AP54" s="14">
        <f t="shared" si="16"/>
        <v>9206368.1494014729</v>
      </c>
      <c r="AQ54" s="14">
        <f>AP54/(1+Inputs!$D$3)^Detail!$A54</f>
        <v>2100037.7540293713</v>
      </c>
      <c r="AR54" s="2" t="e">
        <f>_xll.SimulationMedian(AP54)</f>
        <v>#N/A</v>
      </c>
      <c r="AS54" s="14" t="e">
        <f>AR54/(1+Inputs!$D$3)^Detail!$A54</f>
        <v>#N/A</v>
      </c>
      <c r="AT54" s="15" t="e">
        <f>_xll.SimulationInterval(AQ54,$C$5,)</f>
        <v>#N/A</v>
      </c>
      <c r="AU54" s="17">
        <f>LN(_xll.LognormalValue(AU$2,AU$3))</f>
        <v>3.817834757747423E-2</v>
      </c>
      <c r="AV54" s="14">
        <f t="shared" si="23"/>
        <v>4666430.8424829962</v>
      </c>
      <c r="AW54" s="14">
        <f>IF(Inputs!$G$2=1,AV54,IF(Inputs!$G$2=2,AVERAGE(AV53:AV54),IF(Inputs!$G$2=3,AVERAGE(AV52:AV54),IF(Inputs!$G$2=4,AVERAGE(AV51:AV54),IF(Inputs!$G$2=5,AVERAGE(AV50:AV54))))))</f>
        <v>4544888.7732702866</v>
      </c>
      <c r="AX54" s="14">
        <f>IF(Inputs!$G$3="Yes",-MIN(MAX(Inputs!$G$1*AW54,-Detail!AX53),AV54*(1+AU54)),-Inputs!$G$1*AW54)</f>
        <v>-181795.55093081147</v>
      </c>
      <c r="AY54" s="14">
        <f t="shared" si="17"/>
        <v>4662791.9102027463</v>
      </c>
      <c r="AZ54" s="14">
        <f>AY54/(1+Inputs!$D$3)^Detail!$A54</f>
        <v>1063615.8463036371</v>
      </c>
      <c r="BA54" s="2" t="e">
        <f>_xll.SimulationMedian(AY54)</f>
        <v>#N/A</v>
      </c>
      <c r="BB54" s="14" t="e">
        <f>BA54/(1+Inputs!$D$3)^Detail!$A54</f>
        <v>#N/A</v>
      </c>
      <c r="BC54" s="15" t="e">
        <f>_xll.SimulationInterval(AZ54,$C$5,)</f>
        <v>#N/A</v>
      </c>
    </row>
    <row r="55" spans="1:55" x14ac:dyDescent="0.2">
      <c r="A55" s="11">
        <v>51</v>
      </c>
      <c r="B55" s="17">
        <f>LN(_xll.LognormalValue(B$2,B$3))</f>
        <v>0.17837144564758767</v>
      </c>
      <c r="C55" s="14">
        <f t="shared" si="18"/>
        <v>27056335.389656324</v>
      </c>
      <c r="D55" s="13">
        <f>IF(Inputs!$G$2=1,C55,IF(Inputs!$G$2=2,AVERAGE(C54:C55),IF(Inputs!$G$2=3,AVERAGE(C53:C55),IF(Inputs!$G$2=4,AVERAGE(C52:C55),IF(Inputs!$G$2=5,AVERAGE(C51:C55))))))</f>
        <v>27708567.667237371</v>
      </c>
      <c r="E55" s="14">
        <f>IF(Inputs!$G$3="Yes",-MIN(MAX(Inputs!$G$1*D55,-Detail!E54),C55*(1+B55)),-Inputs!$G$1*D55)</f>
        <v>-1108342.7066894949</v>
      </c>
      <c r="F55" s="14">
        <f t="shared" si="12"/>
        <v>30774070.340345811</v>
      </c>
      <c r="G55" s="14">
        <f>F55/(1+Inputs!$D$3)^Detail!$A55</f>
        <v>6815323.6102725854</v>
      </c>
      <c r="H55" s="2" t="e">
        <f>_xll.SimulationMedian(F55)</f>
        <v>#N/A</v>
      </c>
      <c r="I55" s="14" t="e">
        <f>H55/(1+Inputs!$D$3)^Detail!$A55</f>
        <v>#N/A</v>
      </c>
      <c r="J55" s="15" t="e">
        <f>_xll.SimulationInterval(G55,$C$5,)</f>
        <v>#N/A</v>
      </c>
      <c r="K55" s="17">
        <f>LN(_xll.LognormalValue(K$2,K$3))</f>
        <v>-2.0471553774301845E-2</v>
      </c>
      <c r="L55" s="14">
        <f t="shared" si="19"/>
        <v>18689960.407833628</v>
      </c>
      <c r="M55" s="14">
        <f>IF(Inputs!$G$2=1,L55,IF(Inputs!$G$2=2,AVERAGE(L54:L55),IF(Inputs!$G$2=3,AVERAGE(L53:L55),IF(Inputs!$G$2=4,AVERAGE(L52:L55),IF(Inputs!$G$2=5,AVERAGE(L51:L55))))))</f>
        <v>18870383.476242278</v>
      </c>
      <c r="N55" s="14">
        <f>IF(Inputs!$G$3="Yes",-MIN(MAX(Inputs!$G$1*M55,-Detail!N54),L55*(1+K55)),-Inputs!$G$1*M55)</f>
        <v>-754815.3390496911</v>
      </c>
      <c r="O55" s="14">
        <f t="shared" si="13"/>
        <v>17552532.539255399</v>
      </c>
      <c r="P55" s="14">
        <f>O55/(1+Inputs!$D$3)^Detail!$A55</f>
        <v>3887239.7480040621</v>
      </c>
      <c r="Q55" s="2" t="e">
        <f>_xll.SimulationMedian(O55)</f>
        <v>#N/A</v>
      </c>
      <c r="R55" s="14" t="e">
        <f>Q55/(1+Inputs!$D$3)^Detail!$A55</f>
        <v>#N/A</v>
      </c>
      <c r="S55" s="15" t="e">
        <f>_xll.SimulationInterval(P55,$C$5,)</f>
        <v>#N/A</v>
      </c>
      <c r="T55" s="17">
        <f>LN(_xll.LognormalValue(T$2,T$3))</f>
        <v>7.3275526969593802E-2</v>
      </c>
      <c r="U55" s="14">
        <f t="shared" si="20"/>
        <v>25942304.624610245</v>
      </c>
      <c r="V55" s="14">
        <f>IF(Inputs!$G$2=1,U55,IF(Inputs!$G$2=2,AVERAGE(U54:U55),IF(Inputs!$G$2=3,AVERAGE(U53:U55),IF(Inputs!$G$2=4,AVERAGE(U52:U55),IF(Inputs!$G$2=5,AVERAGE(U51:U55))))))</f>
        <v>24128639.382867079</v>
      </c>
      <c r="W55" s="14">
        <f>IF(Inputs!$G$3="Yes",-MIN(MAX(Inputs!$G$1*V55,-Detail!W54),U55*(1+T55)),-Inputs!$G$1*V55)</f>
        <v>-965145.57531468314</v>
      </c>
      <c r="X55" s="14">
        <f t="shared" si="14"/>
        <v>26878095.091469608</v>
      </c>
      <c r="Y55" s="14">
        <f>X55/(1+Inputs!$D$3)^Detail!$A55</f>
        <v>5952508.5258509247</v>
      </c>
      <c r="Z55" s="2" t="e">
        <f>_xll.SimulationMedian(X55)</f>
        <v>#N/A</v>
      </c>
      <c r="AA55" s="14" t="e">
        <f>Z55/(1+Inputs!$D$3)^Detail!$A55</f>
        <v>#N/A</v>
      </c>
      <c r="AB55" s="15" t="e">
        <f>_xll.SimulationInterval(Y55,$C$5,)</f>
        <v>#N/A</v>
      </c>
      <c r="AC55" s="17">
        <f>LN(_xll.LognormalValue(AC$2,AC$3))</f>
        <v>0.12768255673912909</v>
      </c>
      <c r="AD55" s="14">
        <f t="shared" si="21"/>
        <v>9139820.6429425925</v>
      </c>
      <c r="AE55" s="14">
        <f>IF(Inputs!$G$2=1,AD55,IF(Inputs!$G$2=2,AVERAGE(AD54:AD55),IF(Inputs!$G$2=3,AVERAGE(AD53:AD55),IF(Inputs!$G$2=4,AVERAGE(AD52:AD55),IF(Inputs!$G$2=5,AVERAGE(AD51:AD55))))))</f>
        <v>9445436.0957974438</v>
      </c>
      <c r="AF55" s="14">
        <f>IF(Inputs!$G$3="Yes",-MIN(MAX(Inputs!$G$1*AE55,-Detail!AF54),AD55*(1+AC55)),-Inputs!$G$1*AE55)</f>
        <v>-377817.44383189775</v>
      </c>
      <c r="AG55" s="14">
        <f t="shared" si="15"/>
        <v>9928998.8669386748</v>
      </c>
      <c r="AH55" s="14">
        <f>AG55/(1+Inputs!$D$3)^Detail!$A55</f>
        <v>2198907.7056050068</v>
      </c>
      <c r="AI55" s="2" t="e">
        <f>_xll.SimulationMedian(AG55)</f>
        <v>#N/A</v>
      </c>
      <c r="AJ55" s="14" t="e">
        <f>AI55/(1+Inputs!$D$3)^Detail!$A55</f>
        <v>#N/A</v>
      </c>
      <c r="AK55" s="15" t="e">
        <f>_xll.SimulationInterval(AH55,$C$5,)</f>
        <v>#N/A</v>
      </c>
      <c r="AL55" s="17">
        <f>LN(_xll.LognormalValue(AL$2,AL$3))</f>
        <v>4.5724646879898273E-2</v>
      </c>
      <c r="AM55" s="14">
        <f t="shared" si="22"/>
        <v>9206368.1494014729</v>
      </c>
      <c r="AN55" s="14">
        <f>IF(Inputs!$G$2=1,AM55,IF(Inputs!$G$2=2,AVERAGE(AM54:AM55),IF(Inputs!$G$2=3,AVERAGE(AM53:AM55),IF(Inputs!$G$2=4,AVERAGE(AM52:AM55),IF(Inputs!$G$2=5,AVERAGE(AM51:AM55))))))</f>
        <v>8657860.4743571412</v>
      </c>
      <c r="AO55" s="14">
        <f>IF(Inputs!$G$3="Yes",-MIN(MAX(Inputs!$G$1*AN55,-Detail!AO54),AM55*(1+AL55)),-Inputs!$G$1*AN55)</f>
        <v>-346314.41897428565</v>
      </c>
      <c r="AP55" s="14">
        <f t="shared" si="16"/>
        <v>9281011.6631049104</v>
      </c>
      <c r="AQ55" s="14">
        <f>AP55/(1+Inputs!$D$3)^Detail!$A55</f>
        <v>2055402.3960830185</v>
      </c>
      <c r="AR55" s="2" t="e">
        <f>_xll.SimulationMedian(AP55)</f>
        <v>#N/A</v>
      </c>
      <c r="AS55" s="14" t="e">
        <f>AR55/(1+Inputs!$D$3)^Detail!$A55</f>
        <v>#N/A</v>
      </c>
      <c r="AT55" s="15" t="e">
        <f>_xll.SimulationInterval(AQ55,$C$5,)</f>
        <v>#N/A</v>
      </c>
      <c r="AU55" s="17">
        <f>LN(_xll.LognormalValue(AU$2,AU$3))</f>
        <v>5.1224516807579543E-2</v>
      </c>
      <c r="AV55" s="14">
        <f t="shared" si="23"/>
        <v>4662791.9102027463</v>
      </c>
      <c r="AW55" s="14">
        <f>IF(Inputs!$G$2=1,AV55,IF(Inputs!$G$2=2,AVERAGE(AV54:AV55),IF(Inputs!$G$2=3,AVERAGE(AV53:AV55),IF(Inputs!$G$2=4,AVERAGE(AV52:AV55),IF(Inputs!$G$2=5,AVERAGE(AV51:AV55))))))</f>
        <v>4543172.3319698544</v>
      </c>
      <c r="AX55" s="14">
        <f>IF(Inputs!$G$3="Yes",-MIN(MAX(Inputs!$G$1*AW55,-Detail!AX54),AV55*(1+AU55)),-Inputs!$G$1*AW55)</f>
        <v>-181726.89327879419</v>
      </c>
      <c r="AY55" s="14">
        <f t="shared" si="17"/>
        <v>4719914.2794983787</v>
      </c>
      <c r="AZ55" s="14">
        <f>AY55/(1+Inputs!$D$3)^Detail!$A55</f>
        <v>1045287.2457809085</v>
      </c>
      <c r="BA55" s="2" t="e">
        <f>_xll.SimulationMedian(AY55)</f>
        <v>#N/A</v>
      </c>
      <c r="BB55" s="14" t="e">
        <f>BA55/(1+Inputs!$D$3)^Detail!$A55</f>
        <v>#N/A</v>
      </c>
      <c r="BC55" s="15" t="e">
        <f>_xll.SimulationInterval(AZ55,$C$5,)</f>
        <v>#N/A</v>
      </c>
    </row>
    <row r="56" spans="1:55" x14ac:dyDescent="0.2">
      <c r="A56" s="11">
        <v>52</v>
      </c>
      <c r="B56" s="17">
        <f>LN(_xll.LognormalValue(B$2,B$3))</f>
        <v>8.0593304566982576E-2</v>
      </c>
      <c r="C56" s="14">
        <f t="shared" si="18"/>
        <v>30774070.340345811</v>
      </c>
      <c r="D56" s="13">
        <f>IF(Inputs!$G$2=1,C56,IF(Inputs!$G$2=2,AVERAGE(C55:C56),IF(Inputs!$G$2=3,AVERAGE(C54:C56),IF(Inputs!$G$2=4,AVERAGE(C53:C56),IF(Inputs!$G$2=5,AVERAGE(C52:C56))))))</f>
        <v>28585623.097477522</v>
      </c>
      <c r="E56" s="14">
        <f>IF(Inputs!$G$3="Yes",-MIN(MAX(Inputs!$G$1*D56,-Detail!E55),C56*(1+B56)),-Inputs!$G$1*D56)</f>
        <v>-1143424.9238991009</v>
      </c>
      <c r="F56" s="14">
        <f t="shared" si="12"/>
        <v>32110829.440151948</v>
      </c>
      <c r="G56" s="14">
        <f>F56/(1+Inputs!$D$3)^Detail!$A56</f>
        <v>6904239.3564142911</v>
      </c>
      <c r="H56" s="2" t="e">
        <f>_xll.SimulationMedian(F56)</f>
        <v>#N/A</v>
      </c>
      <c r="I56" s="14" t="e">
        <f>H56/(1+Inputs!$D$3)^Detail!$A56</f>
        <v>#N/A</v>
      </c>
      <c r="J56" s="15" t="e">
        <f>_xll.SimulationInterval(G56,$C$5,)</f>
        <v>#N/A</v>
      </c>
      <c r="K56" s="17">
        <f>LN(_xll.LognormalValue(K$2,K$3))</f>
        <v>-4.9107098280771429E-2</v>
      </c>
      <c r="L56" s="14">
        <f t="shared" si="19"/>
        <v>17552532.539255399</v>
      </c>
      <c r="M56" s="14">
        <f>IF(Inputs!$G$2=1,L56,IF(Inputs!$G$2=2,AVERAGE(L55:L56),IF(Inputs!$G$2=3,AVERAGE(L54:L56),IF(Inputs!$G$2=4,AVERAGE(L53:L56),IF(Inputs!$G$2=5,AVERAGE(L52:L56))))))</f>
        <v>18921142.189110916</v>
      </c>
      <c r="N56" s="14">
        <f>IF(Inputs!$G$3="Yes",-MIN(MAX(Inputs!$G$1*M56,-Detail!N55),L56*(1+K56)),-Inputs!$G$1*M56)</f>
        <v>-756845.6875644367</v>
      </c>
      <c r="O56" s="14">
        <f t="shared" si="13"/>
        <v>15933732.911209309</v>
      </c>
      <c r="P56" s="14">
        <f>O56/(1+Inputs!$D$3)^Detail!$A56</f>
        <v>3425956.531742719</v>
      </c>
      <c r="Q56" s="2" t="e">
        <f>_xll.SimulationMedian(O56)</f>
        <v>#N/A</v>
      </c>
      <c r="R56" s="14" t="e">
        <f>Q56/(1+Inputs!$D$3)^Detail!$A56</f>
        <v>#N/A</v>
      </c>
      <c r="S56" s="15" t="e">
        <f>_xll.SimulationInterval(P56,$C$5,)</f>
        <v>#N/A</v>
      </c>
      <c r="T56" s="17">
        <f>LN(_xll.LognormalValue(T$2,T$3))</f>
        <v>4.0091660263765483E-2</v>
      </c>
      <c r="U56" s="14">
        <f t="shared" si="20"/>
        <v>26878095.091469608</v>
      </c>
      <c r="V56" s="14">
        <f>IF(Inputs!$G$2=1,U56,IF(Inputs!$G$2=2,AVERAGE(U55:U56),IF(Inputs!$G$2=3,AVERAGE(U54:U56),IF(Inputs!$G$2=4,AVERAGE(U53:U56),IF(Inputs!$G$2=5,AVERAGE(U52:U56))))))</f>
        <v>25707040.471618664</v>
      </c>
      <c r="W56" s="14">
        <f>IF(Inputs!$G$3="Yes",-MIN(MAX(Inputs!$G$1*V56,-Detail!W55),U56*(1+T56)),-Inputs!$G$1*V56)</f>
        <v>-1028281.6188647465</v>
      </c>
      <c r="X56" s="14">
        <f t="shared" si="14"/>
        <v>26927400.929549247</v>
      </c>
      <c r="Y56" s="14">
        <f>X56/(1+Inputs!$D$3)^Detail!$A56</f>
        <v>5789735.8774317894</v>
      </c>
      <c r="Z56" s="2" t="e">
        <f>_xll.SimulationMedian(X56)</f>
        <v>#N/A</v>
      </c>
      <c r="AA56" s="14" t="e">
        <f>Z56/(1+Inputs!$D$3)^Detail!$A56</f>
        <v>#N/A</v>
      </c>
      <c r="AB56" s="15" t="e">
        <f>_xll.SimulationInterval(Y56,$C$5,)</f>
        <v>#N/A</v>
      </c>
      <c r="AC56" s="17">
        <f>LN(_xll.LognormalValue(AC$2,AC$3))</f>
        <v>0.11829404598336593</v>
      </c>
      <c r="AD56" s="14">
        <f t="shared" si="21"/>
        <v>9928998.8669386748</v>
      </c>
      <c r="AE56" s="14">
        <f>IF(Inputs!$G$2=1,AD56,IF(Inputs!$G$2=2,AVERAGE(AD55:AD56),IF(Inputs!$G$2=3,AVERAGE(AD54:AD56),IF(Inputs!$G$2=4,AVERAGE(AD53:AD56),IF(Inputs!$G$2=5,AVERAGE(AD52:AD56))))))</f>
        <v>9334267.3570823539</v>
      </c>
      <c r="AF56" s="14">
        <f>IF(Inputs!$G$3="Yes",-MIN(MAX(Inputs!$G$1*AE56,-Detail!AF55),AD56*(1+AC56)),-Inputs!$G$1*AE56)</f>
        <v>-373370.69428329414</v>
      </c>
      <c r="AG56" s="14">
        <f t="shared" si="15"/>
        <v>10730169.621189812</v>
      </c>
      <c r="AH56" s="14">
        <f>AG56/(1+Inputs!$D$3)^Detail!$A56</f>
        <v>2307123.8174553104</v>
      </c>
      <c r="AI56" s="2" t="e">
        <f>_xll.SimulationMedian(AG56)</f>
        <v>#N/A</v>
      </c>
      <c r="AJ56" s="14" t="e">
        <f>AI56/(1+Inputs!$D$3)^Detail!$A56</f>
        <v>#N/A</v>
      </c>
      <c r="AK56" s="15" t="e">
        <f>_xll.SimulationInterval(AH56,$C$5,)</f>
        <v>#N/A</v>
      </c>
      <c r="AL56" s="17">
        <f>LN(_xll.LognormalValue(AL$2,AL$3))</f>
        <v>3.7981696640076217E-2</v>
      </c>
      <c r="AM56" s="14">
        <f t="shared" si="22"/>
        <v>9281011.6631049104</v>
      </c>
      <c r="AN56" s="14">
        <f>IF(Inputs!$G$2=1,AM56,IF(Inputs!$G$2=2,AVERAGE(AM55:AM56),IF(Inputs!$G$2=3,AVERAGE(AM54:AM56),IF(Inputs!$G$2=4,AVERAGE(AM53:AM56),IF(Inputs!$G$2=5,AVERAGE(AM52:AM56))))))</f>
        <v>9087653.9340350535</v>
      </c>
      <c r="AO56" s="14">
        <f>IF(Inputs!$G$3="Yes",-MIN(MAX(Inputs!$G$1*AN56,-Detail!AO55),AM56*(1+AL56)),-Inputs!$G$1*AN56)</f>
        <v>-363506.15736140212</v>
      </c>
      <c r="AP56" s="14">
        <f t="shared" si="16"/>
        <v>9270014.0752445683</v>
      </c>
      <c r="AQ56" s="14">
        <f>AP56/(1+Inputs!$D$3)^Detail!$A56</f>
        <v>1993171.6847148223</v>
      </c>
      <c r="AR56" s="2" t="e">
        <f>_xll.SimulationMedian(AP56)</f>
        <v>#N/A</v>
      </c>
      <c r="AS56" s="14" t="e">
        <f>AR56/(1+Inputs!$D$3)^Detail!$A56</f>
        <v>#N/A</v>
      </c>
      <c r="AT56" s="15" t="e">
        <f>_xll.SimulationInterval(AQ56,$C$5,)</f>
        <v>#N/A</v>
      </c>
      <c r="AU56" s="17">
        <f>LN(_xll.LognormalValue(AU$2,AU$3))</f>
        <v>1.9018628781199639E-2</v>
      </c>
      <c r="AV56" s="14">
        <f t="shared" si="23"/>
        <v>4719914.2794983787</v>
      </c>
      <c r="AW56" s="14">
        <f>IF(Inputs!$G$2=1,AV56,IF(Inputs!$G$2=2,AVERAGE(AV55:AV56),IF(Inputs!$G$2=3,AVERAGE(AV54:AV56),IF(Inputs!$G$2=4,AVERAGE(AV53:AV56),IF(Inputs!$G$2=5,AVERAGE(AV52:AV56))))))</f>
        <v>4683045.6773947068</v>
      </c>
      <c r="AX56" s="14">
        <f>IF(Inputs!$G$3="Yes",-MIN(MAX(Inputs!$G$1*AW56,-Detail!AX55),AV56*(1+AU56)),-Inputs!$G$1*AW56)</f>
        <v>-187321.82709578826</v>
      </c>
      <c r="AY56" s="14">
        <f t="shared" si="17"/>
        <v>4622358.749963453</v>
      </c>
      <c r="AZ56" s="14">
        <f>AY56/(1+Inputs!$D$3)^Detail!$A56</f>
        <v>993866.29860946443</v>
      </c>
      <c r="BA56" s="2" t="e">
        <f>_xll.SimulationMedian(AY56)</f>
        <v>#N/A</v>
      </c>
      <c r="BB56" s="14" t="e">
        <f>BA56/(1+Inputs!$D$3)^Detail!$A56</f>
        <v>#N/A</v>
      </c>
      <c r="BC56" s="15" t="e">
        <f>_xll.SimulationInterval(AZ56,$C$5,)</f>
        <v>#N/A</v>
      </c>
    </row>
    <row r="57" spans="1:55" x14ac:dyDescent="0.2">
      <c r="A57" s="11">
        <v>53</v>
      </c>
      <c r="B57" s="17">
        <f>LN(_xll.LognormalValue(B$2,B$3))</f>
        <v>-1.6886227083451558E-3</v>
      </c>
      <c r="C57" s="14">
        <f t="shared" si="18"/>
        <v>32110829.440151948</v>
      </c>
      <c r="D57" s="13">
        <f>IF(Inputs!$G$2=1,C57,IF(Inputs!$G$2=2,AVERAGE(C56:C57),IF(Inputs!$G$2=3,AVERAGE(C55:C57),IF(Inputs!$G$2=4,AVERAGE(C54:C57),IF(Inputs!$G$2=5,AVERAGE(C53:C57))))))</f>
        <v>29980411.723384693</v>
      </c>
      <c r="E57" s="14">
        <f>IF(Inputs!$G$3="Yes",-MIN(MAX(Inputs!$G$1*D57,-Detail!E56),C57*(1+B57)),-Inputs!$G$1*D57)</f>
        <v>-1199216.4689353877</v>
      </c>
      <c r="F57" s="14">
        <f t="shared" si="12"/>
        <v>30857389.89544012</v>
      </c>
      <c r="G57" s="14">
        <f>F57/(1+Inputs!$D$3)^Detail!$A57</f>
        <v>6441489.1358799674</v>
      </c>
      <c r="H57" s="2" t="e">
        <f>_xll.SimulationMedian(F57)</f>
        <v>#N/A</v>
      </c>
      <c r="I57" s="14" t="e">
        <f>H57/(1+Inputs!$D$3)^Detail!$A57</f>
        <v>#N/A</v>
      </c>
      <c r="J57" s="15" t="e">
        <f>_xll.SimulationInterval(G57,$C$5,)</f>
        <v>#N/A</v>
      </c>
      <c r="K57" s="17">
        <f>LN(_xll.LognormalValue(K$2,K$3))</f>
        <v>0.1408930942088405</v>
      </c>
      <c r="L57" s="14">
        <f t="shared" si="19"/>
        <v>15933732.911209309</v>
      </c>
      <c r="M57" s="14">
        <f>IF(Inputs!$G$2=1,L57,IF(Inputs!$G$2=2,AVERAGE(L56:L57),IF(Inputs!$G$2=3,AVERAGE(L55:L57),IF(Inputs!$G$2=4,AVERAGE(L54:L57),IF(Inputs!$G$2=5,AVERAGE(L53:L57))))))</f>
        <v>17392075.286099445</v>
      </c>
      <c r="N57" s="14">
        <f>IF(Inputs!$G$3="Yes",-MIN(MAX(Inputs!$G$1*M57,-Detail!N56),L57*(1+K57)),-Inputs!$G$1*M57)</f>
        <v>-695683.01144397783</v>
      </c>
      <c r="O57" s="14">
        <f t="shared" si="13"/>
        <v>17483002.831922848</v>
      </c>
      <c r="P57" s="14">
        <f>O57/(1+Inputs!$D$3)^Detail!$A57</f>
        <v>3649581.9376165504</v>
      </c>
      <c r="Q57" s="2" t="e">
        <f>_xll.SimulationMedian(O57)</f>
        <v>#N/A</v>
      </c>
      <c r="R57" s="14" t="e">
        <f>Q57/(1+Inputs!$D$3)^Detail!$A57</f>
        <v>#N/A</v>
      </c>
      <c r="S57" s="15" t="e">
        <f>_xll.SimulationInterval(P57,$C$5,)</f>
        <v>#N/A</v>
      </c>
      <c r="T57" s="17">
        <f>LN(_xll.LognormalValue(T$2,T$3))</f>
        <v>4.5827023712790661E-2</v>
      </c>
      <c r="U57" s="14">
        <f t="shared" si="20"/>
        <v>26927400.929549247</v>
      </c>
      <c r="V57" s="14">
        <f>IF(Inputs!$G$2=1,U57,IF(Inputs!$G$2=2,AVERAGE(U56:U57),IF(Inputs!$G$2=3,AVERAGE(U55:U57),IF(Inputs!$G$2=4,AVERAGE(U54:U57),IF(Inputs!$G$2=5,AVERAGE(U53:U57))))))</f>
        <v>26582600.215209704</v>
      </c>
      <c r="W57" s="14">
        <f>IF(Inputs!$G$3="Yes",-MIN(MAX(Inputs!$G$1*V57,-Detail!W56),U57*(1+T57)),-Inputs!$G$1*V57)</f>
        <v>-1063304.0086083882</v>
      </c>
      <c r="X57" s="14">
        <f t="shared" si="14"/>
        <v>27098099.561863132</v>
      </c>
      <c r="Y57" s="14">
        <f>X57/(1+Inputs!$D$3)^Detail!$A57</f>
        <v>5656736.1828788081</v>
      </c>
      <c r="Z57" s="2" t="e">
        <f>_xll.SimulationMedian(X57)</f>
        <v>#N/A</v>
      </c>
      <c r="AA57" s="14" t="e">
        <f>Z57/(1+Inputs!$D$3)^Detail!$A57</f>
        <v>#N/A</v>
      </c>
      <c r="AB57" s="15" t="e">
        <f>_xll.SimulationInterval(Y57,$C$5,)</f>
        <v>#N/A</v>
      </c>
      <c r="AC57" s="17">
        <f>LN(_xll.LognormalValue(AC$2,AC$3))</f>
        <v>7.8573124315989909E-2</v>
      </c>
      <c r="AD57" s="14">
        <f t="shared" si="21"/>
        <v>10730169.621189812</v>
      </c>
      <c r="AE57" s="14">
        <f>IF(Inputs!$G$2=1,AD57,IF(Inputs!$G$2=2,AVERAGE(AD56:AD57),IF(Inputs!$G$2=3,AVERAGE(AD55:AD57),IF(Inputs!$G$2=4,AVERAGE(AD54:AD57),IF(Inputs!$G$2=5,AVERAGE(AD53:AD57))))))</f>
        <v>9932996.3770236913</v>
      </c>
      <c r="AF57" s="14">
        <f>IF(Inputs!$G$3="Yes",-MIN(MAX(Inputs!$G$1*AE57,-Detail!AF56),AD57*(1+AC57)),-Inputs!$G$1*AE57)</f>
        <v>-397319.85508094769</v>
      </c>
      <c r="AG57" s="14">
        <f t="shared" si="15"/>
        <v>11175952.717686271</v>
      </c>
      <c r="AH57" s="14">
        <f>AG57/(1+Inputs!$D$3)^Detail!$A57</f>
        <v>2332983.3877077992</v>
      </c>
      <c r="AI57" s="2" t="e">
        <f>_xll.SimulationMedian(AG57)</f>
        <v>#N/A</v>
      </c>
      <c r="AJ57" s="14" t="e">
        <f>AI57/(1+Inputs!$D$3)^Detail!$A57</f>
        <v>#N/A</v>
      </c>
      <c r="AK57" s="15" t="e">
        <f>_xll.SimulationInterval(AH57,$C$5,)</f>
        <v>#N/A</v>
      </c>
      <c r="AL57" s="17">
        <f>LN(_xll.LognormalValue(AL$2,AL$3))</f>
        <v>9.5063506392954425E-2</v>
      </c>
      <c r="AM57" s="14">
        <f t="shared" si="22"/>
        <v>9270014.0752445683</v>
      </c>
      <c r="AN57" s="14">
        <f>IF(Inputs!$G$2=1,AM57,IF(Inputs!$G$2=2,AVERAGE(AM56:AM57),IF(Inputs!$G$2=3,AVERAGE(AM55:AM57),IF(Inputs!$G$2=4,AVERAGE(AM54:AM57),IF(Inputs!$G$2=5,AVERAGE(AM53:AM57))))))</f>
        <v>9252464.6292503178</v>
      </c>
      <c r="AO57" s="14">
        <f>IF(Inputs!$G$3="Yes",-MIN(MAX(Inputs!$G$1*AN57,-Detail!AO56),AM57*(1+AL57)),-Inputs!$G$1*AN57)</f>
        <v>-370098.58517001272</v>
      </c>
      <c r="AP57" s="14">
        <f t="shared" si="16"/>
        <v>9781155.532379346</v>
      </c>
      <c r="AQ57" s="14">
        <f>AP57/(1+Inputs!$D$3)^Detail!$A57</f>
        <v>2041819.0686790473</v>
      </c>
      <c r="AR57" s="2" t="e">
        <f>_xll.SimulationMedian(AP57)</f>
        <v>#N/A</v>
      </c>
      <c r="AS57" s="14" t="e">
        <f>AR57/(1+Inputs!$D$3)^Detail!$A57</f>
        <v>#N/A</v>
      </c>
      <c r="AT57" s="15" t="e">
        <f>_xll.SimulationInterval(AQ57,$C$5,)</f>
        <v>#N/A</v>
      </c>
      <c r="AU57" s="17">
        <f>LN(_xll.LognormalValue(AU$2,AU$3))</f>
        <v>-1.7029388127890514E-2</v>
      </c>
      <c r="AV57" s="14">
        <f t="shared" si="23"/>
        <v>4622358.749963453</v>
      </c>
      <c r="AW57" s="14">
        <f>IF(Inputs!$G$2=1,AV57,IF(Inputs!$G$2=2,AVERAGE(AV56:AV57),IF(Inputs!$G$2=3,AVERAGE(AV55:AV57),IF(Inputs!$G$2=4,AVERAGE(AV54:AV57),IF(Inputs!$G$2=5,AVERAGE(AV53:AV57))))))</f>
        <v>4668354.9798881924</v>
      </c>
      <c r="AX57" s="14">
        <f>IF(Inputs!$G$3="Yes",-MIN(MAX(Inputs!$G$1*AW57,-Detail!AX56),AV57*(1+AU57)),-Inputs!$G$1*AW57)</f>
        <v>-186734.1991955277</v>
      </c>
      <c r="AY57" s="14">
        <f t="shared" si="17"/>
        <v>4356908.6095484467</v>
      </c>
      <c r="AZ57" s="14">
        <f>AY57/(1+Inputs!$D$3)^Detail!$A57</f>
        <v>909505.94232130598</v>
      </c>
      <c r="BA57" s="2" t="e">
        <f>_xll.SimulationMedian(AY57)</f>
        <v>#N/A</v>
      </c>
      <c r="BB57" s="14" t="e">
        <f>BA57/(1+Inputs!$D$3)^Detail!$A57</f>
        <v>#N/A</v>
      </c>
      <c r="BC57" s="15" t="e">
        <f>_xll.SimulationInterval(AZ57,$C$5,)</f>
        <v>#N/A</v>
      </c>
    </row>
    <row r="58" spans="1:55" x14ac:dyDescent="0.2">
      <c r="A58" s="11">
        <v>54</v>
      </c>
      <c r="B58" s="17">
        <f>LN(_xll.LognormalValue(B$2,B$3))</f>
        <v>0.20869638204853949</v>
      </c>
      <c r="C58" s="14">
        <f t="shared" si="18"/>
        <v>30857389.89544012</v>
      </c>
      <c r="D58" s="13">
        <f>IF(Inputs!$G$2=1,C58,IF(Inputs!$G$2=2,AVERAGE(C57:C58),IF(Inputs!$G$2=3,AVERAGE(C56:C58),IF(Inputs!$G$2=4,AVERAGE(C55:C58),IF(Inputs!$G$2=5,AVERAGE(C54:C58))))))</f>
        <v>31247429.891979292</v>
      </c>
      <c r="E58" s="14">
        <f>IF(Inputs!$G$3="Yes",-MIN(MAX(Inputs!$G$1*D58,-Detail!E57),C58*(1+B58)),-Inputs!$G$1*D58)</f>
        <v>-1249897.1956791717</v>
      </c>
      <c r="F58" s="14">
        <f t="shared" si="12"/>
        <v>36047318.330400459</v>
      </c>
      <c r="G58" s="14">
        <f>F58/(1+Inputs!$D$3)^Detail!$A58</f>
        <v>7305716.708338622</v>
      </c>
      <c r="H58" s="2" t="e">
        <f>_xll.SimulationMedian(F58)</f>
        <v>#N/A</v>
      </c>
      <c r="I58" s="14" t="e">
        <f>H58/(1+Inputs!$D$3)^Detail!$A58</f>
        <v>#N/A</v>
      </c>
      <c r="J58" s="15" t="e">
        <f>_xll.SimulationInterval(G58,$C$5,)</f>
        <v>#N/A</v>
      </c>
      <c r="K58" s="17">
        <f>LN(_xll.LognormalValue(K$2,K$3))</f>
        <v>-4.0324090290209606E-2</v>
      </c>
      <c r="L58" s="14">
        <f t="shared" si="19"/>
        <v>17483002.831922848</v>
      </c>
      <c r="M58" s="14">
        <f>IF(Inputs!$G$2=1,L58,IF(Inputs!$G$2=2,AVERAGE(L57:L58),IF(Inputs!$G$2=3,AVERAGE(L56:L58),IF(Inputs!$G$2=4,AVERAGE(L55:L58),IF(Inputs!$G$2=5,AVERAGE(L54:L58))))))</f>
        <v>16989756.094129186</v>
      </c>
      <c r="N58" s="14">
        <f>IF(Inputs!$G$3="Yes",-MIN(MAX(Inputs!$G$1*M58,-Detail!N57),L58*(1+K58)),-Inputs!$G$1*M58)</f>
        <v>-679590.24376516743</v>
      </c>
      <c r="O58" s="14">
        <f t="shared" si="13"/>
        <v>16098426.403419234</v>
      </c>
      <c r="P58" s="14">
        <f>O58/(1+Inputs!$D$3)^Detail!$A58</f>
        <v>3262671.0723785749</v>
      </c>
      <c r="Q58" s="2" t="e">
        <f>_xll.SimulationMedian(O58)</f>
        <v>#N/A</v>
      </c>
      <c r="R58" s="14" t="e">
        <f>Q58/(1+Inputs!$D$3)^Detail!$A58</f>
        <v>#N/A</v>
      </c>
      <c r="S58" s="15" t="e">
        <f>_xll.SimulationInterval(P58,$C$5,)</f>
        <v>#N/A</v>
      </c>
      <c r="T58" s="17">
        <f>LN(_xll.LognormalValue(T$2,T$3))</f>
        <v>-7.9299886996182303E-2</v>
      </c>
      <c r="U58" s="14">
        <f t="shared" si="20"/>
        <v>27098099.561863132</v>
      </c>
      <c r="V58" s="14">
        <f>IF(Inputs!$G$2=1,U58,IF(Inputs!$G$2=2,AVERAGE(U57:U58),IF(Inputs!$G$2=3,AVERAGE(U56:U58),IF(Inputs!$G$2=4,AVERAGE(U55:U58),IF(Inputs!$G$2=5,AVERAGE(U54:U58))))))</f>
        <v>26967865.194293994</v>
      </c>
      <c r="W58" s="14">
        <f>IF(Inputs!$G$3="Yes",-MIN(MAX(Inputs!$G$1*V58,-Detail!W57),U58*(1+T58)),-Inputs!$G$1*V58)</f>
        <v>-1078714.6077717599</v>
      </c>
      <c r="X58" s="14">
        <f t="shared" si="14"/>
        <v>23870508.721024327</v>
      </c>
      <c r="Y58" s="14">
        <f>X58/(1+Inputs!$D$3)^Detail!$A58</f>
        <v>4837840.4407591568</v>
      </c>
      <c r="Z58" s="2" t="e">
        <f>_xll.SimulationMedian(X58)</f>
        <v>#N/A</v>
      </c>
      <c r="AA58" s="14" t="e">
        <f>Z58/(1+Inputs!$D$3)^Detail!$A58</f>
        <v>#N/A</v>
      </c>
      <c r="AB58" s="15" t="e">
        <f>_xll.SimulationInterval(Y58,$C$5,)</f>
        <v>#N/A</v>
      </c>
      <c r="AC58" s="17">
        <f>LN(_xll.LognormalValue(AC$2,AC$3))</f>
        <v>7.1215665344557103E-2</v>
      </c>
      <c r="AD58" s="14">
        <f t="shared" si="21"/>
        <v>11175952.717686271</v>
      </c>
      <c r="AE58" s="14">
        <f>IF(Inputs!$G$2=1,AD58,IF(Inputs!$G$2=2,AVERAGE(AD57:AD58),IF(Inputs!$G$2=3,AVERAGE(AD56:AD58),IF(Inputs!$G$2=4,AVERAGE(AD55:AD58),IF(Inputs!$G$2=5,AVERAGE(AD54:AD58))))))</f>
        <v>10611707.068604918</v>
      </c>
      <c r="AF58" s="14">
        <f>IF(Inputs!$G$3="Yes",-MIN(MAX(Inputs!$G$1*AE58,-Detail!AF57),AD58*(1+AC58)),-Inputs!$G$1*AE58)</f>
        <v>-424468.28274419671</v>
      </c>
      <c r="AG58" s="14">
        <f t="shared" si="15"/>
        <v>11547387.343591413</v>
      </c>
      <c r="AH58" s="14">
        <f>AG58/(1+Inputs!$D$3)^Detail!$A58</f>
        <v>2340311.1399437217</v>
      </c>
      <c r="AI58" s="2" t="e">
        <f>_xll.SimulationMedian(AG58)</f>
        <v>#N/A</v>
      </c>
      <c r="AJ58" s="14" t="e">
        <f>AI58/(1+Inputs!$D$3)^Detail!$A58</f>
        <v>#N/A</v>
      </c>
      <c r="AK58" s="15" t="e">
        <f>_xll.SimulationInterval(AH58,$C$5,)</f>
        <v>#N/A</v>
      </c>
      <c r="AL58" s="17">
        <f>LN(_xll.LognormalValue(AL$2,AL$3))</f>
        <v>4.6920455098022916E-2</v>
      </c>
      <c r="AM58" s="14">
        <f t="shared" si="22"/>
        <v>9781155.532379346</v>
      </c>
      <c r="AN58" s="14">
        <f>IF(Inputs!$G$2=1,AM58,IF(Inputs!$G$2=2,AVERAGE(AM57:AM58),IF(Inputs!$G$2=3,AVERAGE(AM56:AM58),IF(Inputs!$G$2=4,AVERAGE(AM55:AM58),IF(Inputs!$G$2=5,AVERAGE(AM54:AM58))))))</f>
        <v>9444060.4235762749</v>
      </c>
      <c r="AO58" s="14">
        <f>IF(Inputs!$G$3="Yes",-MIN(MAX(Inputs!$G$1*AN58,-Detail!AO57),AM58*(1+AL58)),-Inputs!$G$1*AN58)</f>
        <v>-377762.41694305098</v>
      </c>
      <c r="AP58" s="14">
        <f t="shared" si="16"/>
        <v>9862329.384400079</v>
      </c>
      <c r="AQ58" s="14">
        <f>AP58/(1+Inputs!$D$3)^Detail!$A58</f>
        <v>1998800.1300497898</v>
      </c>
      <c r="AR58" s="2" t="e">
        <f>_xll.SimulationMedian(AP58)</f>
        <v>#N/A</v>
      </c>
      <c r="AS58" s="14" t="e">
        <f>AR58/(1+Inputs!$D$3)^Detail!$A58</f>
        <v>#N/A</v>
      </c>
      <c r="AT58" s="15" t="e">
        <f>_xll.SimulationInterval(AQ58,$C$5,)</f>
        <v>#N/A</v>
      </c>
      <c r="AU58" s="17">
        <f>LN(_xll.LognormalValue(AU$2,AU$3))</f>
        <v>3.5047108343242393E-3</v>
      </c>
      <c r="AV58" s="14">
        <f t="shared" si="23"/>
        <v>4356908.6095484467</v>
      </c>
      <c r="AW58" s="14">
        <f>IF(Inputs!$G$2=1,AV58,IF(Inputs!$G$2=2,AVERAGE(AV57:AV58),IF(Inputs!$G$2=3,AVERAGE(AV56:AV58),IF(Inputs!$G$2=4,AVERAGE(AV55:AV58),IF(Inputs!$G$2=5,AVERAGE(AV54:AV58))))))</f>
        <v>4566393.8796700919</v>
      </c>
      <c r="AX58" s="14">
        <f>IF(Inputs!$G$3="Yes",-MIN(MAX(Inputs!$G$1*AW58,-Detail!AX57),AV58*(1+AU58)),-Inputs!$G$1*AW58)</f>
        <v>-182655.75518680367</v>
      </c>
      <c r="AY58" s="14">
        <f t="shared" si="17"/>
        <v>4189522.5591696883</v>
      </c>
      <c r="AZ58" s="14">
        <f>AY58/(1+Inputs!$D$3)^Detail!$A58</f>
        <v>849091.31602932047</v>
      </c>
      <c r="BA58" s="2" t="e">
        <f>_xll.SimulationMedian(AY58)</f>
        <v>#N/A</v>
      </c>
      <c r="BB58" s="14" t="e">
        <f>BA58/(1+Inputs!$D$3)^Detail!$A58</f>
        <v>#N/A</v>
      </c>
      <c r="BC58" s="15" t="e">
        <f>_xll.SimulationInterval(AZ58,$C$5,)</f>
        <v>#N/A</v>
      </c>
    </row>
    <row r="59" spans="1:55" x14ac:dyDescent="0.2">
      <c r="A59" s="11">
        <v>55</v>
      </c>
      <c r="B59" s="17">
        <f>LN(_xll.LognormalValue(B$2,B$3))</f>
        <v>4.5726712621781606E-3</v>
      </c>
      <c r="C59" s="14">
        <f t="shared" si="18"/>
        <v>36047318.330400459</v>
      </c>
      <c r="D59" s="13">
        <f>IF(Inputs!$G$2=1,C59,IF(Inputs!$G$2=2,AVERAGE(C58:C59),IF(Inputs!$G$2=3,AVERAGE(C57:C59),IF(Inputs!$G$2=4,AVERAGE(C56:C59),IF(Inputs!$G$2=5,AVERAGE(C55:C59))))))</f>
        <v>33005179.221997511</v>
      </c>
      <c r="E59" s="14">
        <f>IF(Inputs!$G$3="Yes",-MIN(MAX(Inputs!$G$1*D59,-Detail!E58),C59*(1+B59)),-Inputs!$G$1*D59)</f>
        <v>-1320207.1688799004</v>
      </c>
      <c r="F59" s="14">
        <f t="shared" si="12"/>
        <v>34891943.698128566</v>
      </c>
      <c r="G59" s="14">
        <f>F59/(1+Inputs!$D$3)^Detail!$A59</f>
        <v>6865589.0454330472</v>
      </c>
      <c r="H59" s="2" t="e">
        <f>_xll.SimulationMedian(F59)</f>
        <v>#N/A</v>
      </c>
      <c r="I59" s="14" t="e">
        <f>H59/(1+Inputs!$D$3)^Detail!$A59</f>
        <v>#N/A</v>
      </c>
      <c r="J59" s="15" t="e">
        <f>_xll.SimulationInterval(G59,$C$5,)</f>
        <v>#N/A</v>
      </c>
      <c r="K59" s="17">
        <f>LN(_xll.LognormalValue(K$2,K$3))</f>
        <v>5.8125681372841839E-2</v>
      </c>
      <c r="L59" s="14">
        <f t="shared" si="19"/>
        <v>16098426.403419234</v>
      </c>
      <c r="M59" s="14">
        <f>IF(Inputs!$G$2=1,L59,IF(Inputs!$G$2=2,AVERAGE(L58:L59),IF(Inputs!$G$2=3,AVERAGE(L57:L59),IF(Inputs!$G$2=4,AVERAGE(L56:L59),IF(Inputs!$G$2=5,AVERAGE(L55:L59))))))</f>
        <v>16505054.048850464</v>
      </c>
      <c r="N59" s="14">
        <f>IF(Inputs!$G$3="Yes",-MIN(MAX(Inputs!$G$1*M59,-Detail!N58),L59*(1+K59)),-Inputs!$G$1*M59)</f>
        <v>-660202.16195401852</v>
      </c>
      <c r="O59" s="14">
        <f t="shared" si="13"/>
        <v>16373956.245194506</v>
      </c>
      <c r="P59" s="14">
        <f>O59/(1+Inputs!$D$3)^Detail!$A59</f>
        <v>3221857.0452822587</v>
      </c>
      <c r="Q59" s="2" t="e">
        <f>_xll.SimulationMedian(O59)</f>
        <v>#N/A</v>
      </c>
      <c r="R59" s="14" t="e">
        <f>Q59/(1+Inputs!$D$3)^Detail!$A59</f>
        <v>#N/A</v>
      </c>
      <c r="S59" s="15" t="e">
        <f>_xll.SimulationInterval(P59,$C$5,)</f>
        <v>#N/A</v>
      </c>
      <c r="T59" s="17">
        <f>LN(_xll.LognormalValue(T$2,T$3))</f>
        <v>5.9257499506389887E-2</v>
      </c>
      <c r="U59" s="14">
        <f t="shared" si="20"/>
        <v>23870508.721024327</v>
      </c>
      <c r="V59" s="14">
        <f>IF(Inputs!$G$2=1,U59,IF(Inputs!$G$2=2,AVERAGE(U58:U59),IF(Inputs!$G$2=3,AVERAGE(U57:U59),IF(Inputs!$G$2=4,AVERAGE(U56:U59),IF(Inputs!$G$2=5,AVERAGE(U55:U59))))))</f>
        <v>25965336.404145569</v>
      </c>
      <c r="W59" s="14">
        <f>IF(Inputs!$G$3="Yes",-MIN(MAX(Inputs!$G$1*V59,-Detail!W58),U59*(1+T59)),-Inputs!$G$1*V59)</f>
        <v>-1038613.4561658228</v>
      </c>
      <c r="X59" s="14">
        <f t="shared" si="14"/>
        <v>24246401.923611879</v>
      </c>
      <c r="Y59" s="14">
        <f>X59/(1+Inputs!$D$3)^Detail!$A59</f>
        <v>4770895.908755146</v>
      </c>
      <c r="Z59" s="2" t="e">
        <f>_xll.SimulationMedian(X59)</f>
        <v>#N/A</v>
      </c>
      <c r="AA59" s="14" t="e">
        <f>Z59/(1+Inputs!$D$3)^Detail!$A59</f>
        <v>#N/A</v>
      </c>
      <c r="AB59" s="15" t="e">
        <f>_xll.SimulationInterval(Y59,$C$5,)</f>
        <v>#N/A</v>
      </c>
      <c r="AC59" s="17">
        <f>LN(_xll.LognormalValue(AC$2,AC$3))</f>
        <v>5.0033353979485516E-2</v>
      </c>
      <c r="AD59" s="14">
        <f t="shared" si="21"/>
        <v>11547387.343591413</v>
      </c>
      <c r="AE59" s="14">
        <f>IF(Inputs!$G$2=1,AD59,IF(Inputs!$G$2=2,AVERAGE(AD58:AD59),IF(Inputs!$G$2=3,AVERAGE(AD57:AD59),IF(Inputs!$G$2=4,AVERAGE(AD56:AD59),IF(Inputs!$G$2=5,AVERAGE(AD55:AD59))))))</f>
        <v>11151169.894155832</v>
      </c>
      <c r="AF59" s="14">
        <f>IF(Inputs!$G$3="Yes",-MIN(MAX(Inputs!$G$1*AE59,-Detail!AF58),AD59*(1+AC59)),-Inputs!$G$1*AE59)</f>
        <v>-446046.79576623329</v>
      </c>
      <c r="AG59" s="14">
        <f t="shared" si="15"/>
        <v>11679095.06632532</v>
      </c>
      <c r="AH59" s="14">
        <f>AG59/(1+Inputs!$D$3)^Detail!$A59</f>
        <v>2298062.4937852039</v>
      </c>
      <c r="AI59" s="2" t="e">
        <f>_xll.SimulationMedian(AG59)</f>
        <v>#N/A</v>
      </c>
      <c r="AJ59" s="14" t="e">
        <f>AI59/(1+Inputs!$D$3)^Detail!$A59</f>
        <v>#N/A</v>
      </c>
      <c r="AK59" s="15" t="e">
        <f>_xll.SimulationInterval(AH59,$C$5,)</f>
        <v>#N/A</v>
      </c>
      <c r="AL59" s="17">
        <f>LN(_xll.LognormalValue(AL$2,AL$3))</f>
        <v>0.10601924728069645</v>
      </c>
      <c r="AM59" s="14">
        <f t="shared" si="22"/>
        <v>9862329.384400079</v>
      </c>
      <c r="AN59" s="14">
        <f>IF(Inputs!$G$2=1,AM59,IF(Inputs!$G$2=2,AVERAGE(AM58:AM59),IF(Inputs!$G$2=3,AVERAGE(AM57:AM59),IF(Inputs!$G$2=4,AVERAGE(AM56:AM59),IF(Inputs!$G$2=5,AVERAGE(AM55:AM59))))))</f>
        <v>9637832.9973413292</v>
      </c>
      <c r="AO59" s="14">
        <f>IF(Inputs!$G$3="Yes",-MIN(MAX(Inputs!$G$1*AN59,-Detail!AO58),AM59*(1+AL59)),-Inputs!$G$1*AN59)</f>
        <v>-385513.31989365316</v>
      </c>
      <c r="AP59" s="14">
        <f t="shared" si="16"/>
        <v>10522412.802274818</v>
      </c>
      <c r="AQ59" s="14">
        <f>AP59/(1+Inputs!$D$3)^Detail!$A59</f>
        <v>2070465.3971655117</v>
      </c>
      <c r="AR59" s="2" t="e">
        <f>_xll.SimulationMedian(AP59)</f>
        <v>#N/A</v>
      </c>
      <c r="AS59" s="14" t="e">
        <f>AR59/(1+Inputs!$D$3)^Detail!$A59</f>
        <v>#N/A</v>
      </c>
      <c r="AT59" s="15" t="e">
        <f>_xll.SimulationInterval(AQ59,$C$5,)</f>
        <v>#N/A</v>
      </c>
      <c r="AU59" s="17">
        <f>LN(_xll.LognormalValue(AU$2,AU$3))</f>
        <v>9.9621183140235853E-2</v>
      </c>
      <c r="AV59" s="14">
        <f t="shared" si="23"/>
        <v>4189522.5591696883</v>
      </c>
      <c r="AW59" s="14">
        <f>IF(Inputs!$G$2=1,AV59,IF(Inputs!$G$2=2,AVERAGE(AV58:AV59),IF(Inputs!$G$2=3,AVERAGE(AV57:AV59),IF(Inputs!$G$2=4,AVERAGE(AV56:AV59),IF(Inputs!$G$2=5,AVERAGE(AV55:AV59))))))</f>
        <v>4389596.639560529</v>
      </c>
      <c r="AX59" s="14">
        <f>IF(Inputs!$G$3="Yes",-MIN(MAX(Inputs!$G$1*AW59,-Detail!AX58),AV59*(1+AU59)),-Inputs!$G$1*AW59)</f>
        <v>-175583.86558242116</v>
      </c>
      <c r="AY59" s="14">
        <f t="shared" si="17"/>
        <v>4431303.8877244601</v>
      </c>
      <c r="AZ59" s="14">
        <f>AY59/(1+Inputs!$D$3)^Detail!$A59</f>
        <v>871935.12897298683</v>
      </c>
      <c r="BA59" s="2" t="e">
        <f>_xll.SimulationMedian(AY59)</f>
        <v>#N/A</v>
      </c>
      <c r="BB59" s="14" t="e">
        <f>BA59/(1+Inputs!$D$3)^Detail!$A59</f>
        <v>#N/A</v>
      </c>
      <c r="BC59" s="15" t="e">
        <f>_xll.SimulationInterval(AZ59,$C$5,)</f>
        <v>#N/A</v>
      </c>
    </row>
    <row r="60" spans="1:55" x14ac:dyDescent="0.2">
      <c r="A60" s="11">
        <v>56</v>
      </c>
      <c r="B60" s="17">
        <f>LN(_xll.LognormalValue(B$2,B$3))</f>
        <v>0.40510227582783426</v>
      </c>
      <c r="C60" s="14">
        <f t="shared" si="18"/>
        <v>34891943.698128566</v>
      </c>
      <c r="D60" s="13">
        <f>IF(Inputs!$G$2=1,C60,IF(Inputs!$G$2=2,AVERAGE(C59:C60),IF(Inputs!$G$2=3,AVERAGE(C58:C60),IF(Inputs!$G$2=4,AVERAGE(C57:C60),IF(Inputs!$G$2=5,AVERAGE(C56:C60))))))</f>
        <v>33932217.307989717</v>
      </c>
      <c r="E60" s="14">
        <f>IF(Inputs!$G$3="Yes",-MIN(MAX(Inputs!$G$1*D60,-Detail!E59),C60*(1+B60)),-Inputs!$G$1*D60)</f>
        <v>-1357288.6923195887</v>
      </c>
      <c r="F60" s="14">
        <f t="shared" si="12"/>
        <v>47669460.805977516</v>
      </c>
      <c r="G60" s="14">
        <f>F60/(1+Inputs!$D$3)^Detail!$A60</f>
        <v>9106587.3171657808</v>
      </c>
      <c r="H60" s="2" t="e">
        <f>_xll.SimulationMedian(F60)</f>
        <v>#N/A</v>
      </c>
      <c r="I60" s="14" t="e">
        <f>H60/(1+Inputs!$D$3)^Detail!$A60</f>
        <v>#N/A</v>
      </c>
      <c r="J60" s="15" t="e">
        <f>_xll.SimulationInterval(G60,$C$5,)</f>
        <v>#N/A</v>
      </c>
      <c r="K60" s="17">
        <f>LN(_xll.LognormalValue(K$2,K$3))</f>
        <v>0.10088433357821756</v>
      </c>
      <c r="L60" s="14">
        <f t="shared" si="19"/>
        <v>16373956.245194506</v>
      </c>
      <c r="M60" s="14">
        <f>IF(Inputs!$G$2=1,L60,IF(Inputs!$G$2=2,AVERAGE(L59:L60),IF(Inputs!$G$2=3,AVERAGE(L58:L60),IF(Inputs!$G$2=4,AVERAGE(L57:L60),IF(Inputs!$G$2=5,AVERAGE(L56:L60))))))</f>
        <v>16651795.160178864</v>
      </c>
      <c r="N60" s="14">
        <f>IF(Inputs!$G$3="Yes",-MIN(MAX(Inputs!$G$1*M60,-Detail!N59),L60*(1+K60)),-Inputs!$G$1*M60)</f>
        <v>-666071.80640715454</v>
      </c>
      <c r="O60" s="14">
        <f t="shared" si="13"/>
        <v>17359760.102622692</v>
      </c>
      <c r="P60" s="14">
        <f>O60/(1+Inputs!$D$3)^Detail!$A60</f>
        <v>3316340.6614358192</v>
      </c>
      <c r="Q60" s="2" t="e">
        <f>_xll.SimulationMedian(O60)</f>
        <v>#N/A</v>
      </c>
      <c r="R60" s="14" t="e">
        <f>Q60/(1+Inputs!$D$3)^Detail!$A60</f>
        <v>#N/A</v>
      </c>
      <c r="S60" s="15" t="e">
        <f>_xll.SimulationInterval(P60,$C$5,)</f>
        <v>#N/A</v>
      </c>
      <c r="T60" s="17">
        <f>LN(_xll.LognormalValue(T$2,T$3))</f>
        <v>5.1444683006095081E-2</v>
      </c>
      <c r="U60" s="14">
        <f t="shared" si="20"/>
        <v>24246401.923611879</v>
      </c>
      <c r="V60" s="14">
        <f>IF(Inputs!$G$2=1,U60,IF(Inputs!$G$2=2,AVERAGE(U59:U60),IF(Inputs!$G$2=3,AVERAGE(U58:U60),IF(Inputs!$G$2=4,AVERAGE(U57:U60),IF(Inputs!$G$2=5,AVERAGE(U56:U60))))))</f>
        <v>25071670.068833113</v>
      </c>
      <c r="W60" s="14">
        <f>IF(Inputs!$G$3="Yes",-MIN(MAX(Inputs!$G$1*V60,-Detail!W59),U60*(1+T60)),-Inputs!$G$1*V60)</f>
        <v>-1002866.8027533245</v>
      </c>
      <c r="X60" s="14">
        <f t="shared" si="14"/>
        <v>24490883.581857141</v>
      </c>
      <c r="Y60" s="14">
        <f>X60/(1+Inputs!$D$3)^Detail!$A60</f>
        <v>4678642.5951089682</v>
      </c>
      <c r="Z60" s="2" t="e">
        <f>_xll.SimulationMedian(X60)</f>
        <v>#N/A</v>
      </c>
      <c r="AA60" s="14" t="e">
        <f>Z60/(1+Inputs!$D$3)^Detail!$A60</f>
        <v>#N/A</v>
      </c>
      <c r="AB60" s="15" t="e">
        <f>_xll.SimulationInterval(Y60,$C$5,)</f>
        <v>#N/A</v>
      </c>
      <c r="AC60" s="17">
        <f>LN(_xll.LognormalValue(AC$2,AC$3))</f>
        <v>7.1482956006706469E-2</v>
      </c>
      <c r="AD60" s="14">
        <f t="shared" si="21"/>
        <v>11679095.06632532</v>
      </c>
      <c r="AE60" s="14">
        <f>IF(Inputs!$G$2=1,AD60,IF(Inputs!$G$2=2,AVERAGE(AD59:AD60),IF(Inputs!$G$2=3,AVERAGE(AD58:AD60),IF(Inputs!$G$2=4,AVERAGE(AD57:AD60),IF(Inputs!$G$2=5,AVERAGE(AD56:AD60))))))</f>
        <v>11467478.375867667</v>
      </c>
      <c r="AF60" s="14">
        <f>IF(Inputs!$G$3="Yes",-MIN(MAX(Inputs!$G$1*AE60,-Detail!AF59),AD60*(1+AC60)),-Inputs!$G$1*AE60)</f>
        <v>-458699.13503470668</v>
      </c>
      <c r="AG60" s="14">
        <f t="shared" si="15"/>
        <v>12055252.17011489</v>
      </c>
      <c r="AH60" s="14">
        <f>AG60/(1+Inputs!$D$3)^Detail!$A60</f>
        <v>2302988.2163852244</v>
      </c>
      <c r="AI60" s="2" t="e">
        <f>_xll.SimulationMedian(AG60)</f>
        <v>#N/A</v>
      </c>
      <c r="AJ60" s="14" t="e">
        <f>AI60/(1+Inputs!$D$3)^Detail!$A60</f>
        <v>#N/A</v>
      </c>
      <c r="AK60" s="15" t="e">
        <f>_xll.SimulationInterval(AH60,$C$5,)</f>
        <v>#N/A</v>
      </c>
      <c r="AL60" s="17">
        <f>LN(_xll.LognormalValue(AL$2,AL$3))</f>
        <v>0.11331010631766697</v>
      </c>
      <c r="AM60" s="14">
        <f t="shared" si="22"/>
        <v>10522412.802274818</v>
      </c>
      <c r="AN60" s="14">
        <f>IF(Inputs!$G$2=1,AM60,IF(Inputs!$G$2=2,AVERAGE(AM59:AM60),IF(Inputs!$G$2=3,AVERAGE(AM58:AM60),IF(Inputs!$G$2=4,AVERAGE(AM57:AM60),IF(Inputs!$G$2=5,AVERAGE(AM56:AM60))))))</f>
        <v>10055299.239684748</v>
      </c>
      <c r="AO60" s="14">
        <f>IF(Inputs!$G$3="Yes",-MIN(MAX(Inputs!$G$1*AN60,-Detail!AO59),AM60*(1+AL60)),-Inputs!$G$1*AN60)</f>
        <v>-402211.9695873899</v>
      </c>
      <c r="AP60" s="14">
        <f t="shared" si="16"/>
        <v>11312496.546031566</v>
      </c>
      <c r="AQ60" s="14">
        <f>AP60/(1+Inputs!$D$3)^Detail!$A60</f>
        <v>2161095.0875000204</v>
      </c>
      <c r="AR60" s="2" t="e">
        <f>_xll.SimulationMedian(AP60)</f>
        <v>#N/A</v>
      </c>
      <c r="AS60" s="14" t="e">
        <f>AR60/(1+Inputs!$D$3)^Detail!$A60</f>
        <v>#N/A</v>
      </c>
      <c r="AT60" s="15" t="e">
        <f>_xll.SimulationInterval(AQ60,$C$5,)</f>
        <v>#N/A</v>
      </c>
      <c r="AU60" s="17">
        <f>LN(_xll.LognormalValue(AU$2,AU$3))</f>
        <v>2.9750752781112284E-2</v>
      </c>
      <c r="AV60" s="14">
        <f t="shared" si="23"/>
        <v>4431303.8877244601</v>
      </c>
      <c r="AW60" s="14">
        <f>IF(Inputs!$G$2=1,AV60,IF(Inputs!$G$2=2,AVERAGE(AV59:AV60),IF(Inputs!$G$2=3,AVERAGE(AV58:AV60),IF(Inputs!$G$2=4,AVERAGE(AV57:AV60),IF(Inputs!$G$2=5,AVERAGE(AV56:AV60))))))</f>
        <v>4325911.6854808656</v>
      </c>
      <c r="AX60" s="14">
        <f>IF(Inputs!$G$3="Yes",-MIN(MAX(Inputs!$G$1*AW60,-Detail!AX59),AV60*(1+AU60)),-Inputs!$G$1*AW60)</f>
        <v>-173036.46741923463</v>
      </c>
      <c r="AY60" s="14">
        <f t="shared" si="17"/>
        <v>4390102.0467668967</v>
      </c>
      <c r="AZ60" s="14">
        <f>AY60/(1+Inputs!$D$3)^Detail!$A60</f>
        <v>838667.92164634273</v>
      </c>
      <c r="BA60" s="2" t="e">
        <f>_xll.SimulationMedian(AY60)</f>
        <v>#N/A</v>
      </c>
      <c r="BB60" s="14" t="e">
        <f>BA60/(1+Inputs!$D$3)^Detail!$A60</f>
        <v>#N/A</v>
      </c>
      <c r="BC60" s="15" t="e">
        <f>_xll.SimulationInterval(AZ60,$C$5,)</f>
        <v>#N/A</v>
      </c>
    </row>
    <row r="61" spans="1:55" x14ac:dyDescent="0.2">
      <c r="A61" s="11">
        <v>57</v>
      </c>
      <c r="B61" s="17">
        <f>LN(_xll.LognormalValue(B$2,B$3))</f>
        <v>6.5393961925852853E-2</v>
      </c>
      <c r="C61" s="14">
        <f t="shared" si="18"/>
        <v>47669460.805977516</v>
      </c>
      <c r="D61" s="13">
        <f>IF(Inputs!$G$2=1,C61,IF(Inputs!$G$2=2,AVERAGE(C60:C61),IF(Inputs!$G$2=3,AVERAGE(C59:C61),IF(Inputs!$G$2=4,AVERAGE(C58:C61),IF(Inputs!$G$2=5,AVERAGE(C57:C61))))))</f>
        <v>39536240.944835514</v>
      </c>
      <c r="E61" s="14">
        <f>IF(Inputs!$G$3="Yes",-MIN(MAX(Inputs!$G$1*D61,-Detail!E60),C61*(1+B61)),-Inputs!$G$1*D61)</f>
        <v>-1581449.6377934206</v>
      </c>
      <c r="F61" s="14">
        <f t="shared" si="12"/>
        <v>49205306.073156118</v>
      </c>
      <c r="G61" s="14">
        <f>F61/(1+Inputs!$D$3)^Detail!$A61</f>
        <v>9126203.096145343</v>
      </c>
      <c r="H61" s="2" t="e">
        <f>_xll.SimulationMedian(F61)</f>
        <v>#N/A</v>
      </c>
      <c r="I61" s="14" t="e">
        <f>H61/(1+Inputs!$D$3)^Detail!$A61</f>
        <v>#N/A</v>
      </c>
      <c r="J61" s="15" t="e">
        <f>_xll.SimulationInterval(G61,$C$5,)</f>
        <v>#N/A</v>
      </c>
      <c r="K61" s="17">
        <f>LN(_xll.LognormalValue(K$2,K$3))</f>
        <v>1.5327120092477626E-2</v>
      </c>
      <c r="L61" s="14">
        <f t="shared" si="19"/>
        <v>17359760.102622692</v>
      </c>
      <c r="M61" s="14">
        <f>IF(Inputs!$G$2=1,L61,IF(Inputs!$G$2=2,AVERAGE(L60:L61),IF(Inputs!$G$2=3,AVERAGE(L59:L61),IF(Inputs!$G$2=4,AVERAGE(L58:L61),IF(Inputs!$G$2=5,AVERAGE(L57:L61))))))</f>
        <v>16610714.250412144</v>
      </c>
      <c r="N61" s="14">
        <f>IF(Inputs!$G$3="Yes",-MIN(MAX(Inputs!$G$1*M61,-Detail!N60),L61*(1+K61)),-Inputs!$G$1*M61)</f>
        <v>-664428.57001648576</v>
      </c>
      <c r="O61" s="14">
        <f t="shared" si="13"/>
        <v>16961406.660475705</v>
      </c>
      <c r="P61" s="14">
        <f>O61/(1+Inputs!$D$3)^Detail!$A61</f>
        <v>3145864.8331477577</v>
      </c>
      <c r="Q61" s="2" t="e">
        <f>_xll.SimulationMedian(O61)</f>
        <v>#N/A</v>
      </c>
      <c r="R61" s="14" t="e">
        <f>Q61/(1+Inputs!$D$3)^Detail!$A61</f>
        <v>#N/A</v>
      </c>
      <c r="S61" s="15" t="e">
        <f>_xll.SimulationInterval(P61,$C$5,)</f>
        <v>#N/A</v>
      </c>
      <c r="T61" s="17">
        <f>LN(_xll.LognormalValue(T$2,T$3))</f>
        <v>0.15451184507124183</v>
      </c>
      <c r="U61" s="14">
        <f t="shared" si="20"/>
        <v>24490883.581857141</v>
      </c>
      <c r="V61" s="14">
        <f>IF(Inputs!$G$2=1,U61,IF(Inputs!$G$2=2,AVERAGE(U60:U61),IF(Inputs!$G$2=3,AVERAGE(U59:U61),IF(Inputs!$G$2=4,AVERAGE(U58:U61),IF(Inputs!$G$2=5,AVERAGE(U57:U61))))))</f>
        <v>24202598.07549778</v>
      </c>
      <c r="W61" s="14">
        <f>IF(Inputs!$G$3="Yes",-MIN(MAX(Inputs!$G$1*V61,-Detail!W60),U61*(1+T61)),-Inputs!$G$1*V61)</f>
        <v>-968103.92301991116</v>
      </c>
      <c r="X61" s="14">
        <f t="shared" si="14"/>
        <v>27306911.268494956</v>
      </c>
      <c r="Y61" s="14">
        <f>X61/(1+Inputs!$D$3)^Detail!$A61</f>
        <v>5064665.5422525685</v>
      </c>
      <c r="Z61" s="2" t="e">
        <f>_xll.SimulationMedian(X61)</f>
        <v>#N/A</v>
      </c>
      <c r="AA61" s="14" t="e">
        <f>Z61/(1+Inputs!$D$3)^Detail!$A61</f>
        <v>#N/A</v>
      </c>
      <c r="AB61" s="15" t="e">
        <f>_xll.SimulationInterval(Y61,$C$5,)</f>
        <v>#N/A</v>
      </c>
      <c r="AC61" s="17">
        <f>LN(_xll.LognormalValue(AC$2,AC$3))</f>
        <v>0.13598831290897545</v>
      </c>
      <c r="AD61" s="14">
        <f t="shared" si="21"/>
        <v>12055252.17011489</v>
      </c>
      <c r="AE61" s="14">
        <f>IF(Inputs!$G$2=1,AD61,IF(Inputs!$G$2=2,AVERAGE(AD60:AD61),IF(Inputs!$G$2=3,AVERAGE(AD59:AD61),IF(Inputs!$G$2=4,AVERAGE(AD58:AD61),IF(Inputs!$G$2=5,AVERAGE(AD57:AD61))))))</f>
        <v>11760578.193343872</v>
      </c>
      <c r="AF61" s="14">
        <f>IF(Inputs!$G$3="Yes",-MIN(MAX(Inputs!$G$1*AE61,-Detail!AF60),AD61*(1+AC61)),-Inputs!$G$1*AE61)</f>
        <v>-470423.12773375493</v>
      </c>
      <c r="AG61" s="14">
        <f t="shared" si="15"/>
        <v>13224202.446687322</v>
      </c>
      <c r="AH61" s="14">
        <f>AG61/(1+Inputs!$D$3)^Detail!$A61</f>
        <v>2452718.3538616607</v>
      </c>
      <c r="AI61" s="2" t="e">
        <f>_xll.SimulationMedian(AG61)</f>
        <v>#N/A</v>
      </c>
      <c r="AJ61" s="14" t="e">
        <f>AI61/(1+Inputs!$D$3)^Detail!$A61</f>
        <v>#N/A</v>
      </c>
      <c r="AK61" s="15" t="e">
        <f>_xll.SimulationInterval(AH61,$C$5,)</f>
        <v>#N/A</v>
      </c>
      <c r="AL61" s="17">
        <f>LN(_xll.LognormalValue(AL$2,AL$3))</f>
        <v>7.5942825823310356E-2</v>
      </c>
      <c r="AM61" s="14">
        <f t="shared" si="22"/>
        <v>11312496.546031566</v>
      </c>
      <c r="AN61" s="14">
        <f>IF(Inputs!$G$2=1,AM61,IF(Inputs!$G$2=2,AVERAGE(AM60:AM61),IF(Inputs!$G$2=3,AVERAGE(AM59:AM61),IF(Inputs!$G$2=4,AVERAGE(AM58:AM61),IF(Inputs!$G$2=5,AVERAGE(AM57:AM61))))))</f>
        <v>10565746.244235488</v>
      </c>
      <c r="AO61" s="14">
        <f>IF(Inputs!$G$3="Yes",-MIN(MAX(Inputs!$G$1*AN61,-Detail!AO60),AM61*(1+AL61)),-Inputs!$G$1*AN61)</f>
        <v>-422629.84976941952</v>
      </c>
      <c r="AP61" s="14">
        <f t="shared" si="16"/>
        <v>11748969.651084222</v>
      </c>
      <c r="AQ61" s="14">
        <f>AP61/(1+Inputs!$D$3)^Detail!$A61</f>
        <v>2179104.0796866035</v>
      </c>
      <c r="AR61" s="2" t="e">
        <f>_xll.SimulationMedian(AP61)</f>
        <v>#N/A</v>
      </c>
      <c r="AS61" s="14" t="e">
        <f>AR61/(1+Inputs!$D$3)^Detail!$A61</f>
        <v>#N/A</v>
      </c>
      <c r="AT61" s="15" t="e">
        <f>_xll.SimulationInterval(AQ61,$C$5,)</f>
        <v>#N/A</v>
      </c>
      <c r="AU61" s="17">
        <f>LN(_xll.LognormalValue(AU$2,AU$3))</f>
        <v>7.475019836649742E-2</v>
      </c>
      <c r="AV61" s="14">
        <f t="shared" si="23"/>
        <v>4390102.0467668967</v>
      </c>
      <c r="AW61" s="14">
        <f>IF(Inputs!$G$2=1,AV61,IF(Inputs!$G$2=2,AVERAGE(AV60:AV61),IF(Inputs!$G$2=3,AVERAGE(AV59:AV61),IF(Inputs!$G$2=4,AVERAGE(AV58:AV61),IF(Inputs!$G$2=5,AVERAGE(AV57:AV61))))))</f>
        <v>4336976.1645536823</v>
      </c>
      <c r="AX61" s="14">
        <f>IF(Inputs!$G$3="Yes",-MIN(MAX(Inputs!$G$1*AW61,-Detail!AX60),AV61*(1+AU61)),-Inputs!$G$1*AW61)</f>
        <v>-173479.0465821473</v>
      </c>
      <c r="AY61" s="14">
        <f t="shared" si="17"/>
        <v>4544783.9990297407</v>
      </c>
      <c r="AZ61" s="14">
        <f>AY61/(1+Inputs!$D$3)^Detail!$A61</f>
        <v>842929.86088922108</v>
      </c>
      <c r="BA61" s="2" t="e">
        <f>_xll.SimulationMedian(AY61)</f>
        <v>#N/A</v>
      </c>
      <c r="BB61" s="14" t="e">
        <f>BA61/(1+Inputs!$D$3)^Detail!$A61</f>
        <v>#N/A</v>
      </c>
      <c r="BC61" s="15" t="e">
        <f>_xll.SimulationInterval(AZ61,$C$5,)</f>
        <v>#N/A</v>
      </c>
    </row>
    <row r="62" spans="1:55" x14ac:dyDescent="0.2">
      <c r="A62" s="11">
        <v>58</v>
      </c>
      <c r="B62" s="17">
        <f>LN(_xll.LognormalValue(B$2,B$3))</f>
        <v>0.29210463142605786</v>
      </c>
      <c r="C62" s="14">
        <f t="shared" si="18"/>
        <v>49205306.073156118</v>
      </c>
      <c r="D62" s="13">
        <f>IF(Inputs!$G$2=1,C62,IF(Inputs!$G$2=2,AVERAGE(C61:C62),IF(Inputs!$G$2=3,AVERAGE(C60:C62),IF(Inputs!$G$2=4,AVERAGE(C59:C62),IF(Inputs!$G$2=5,AVERAGE(C58:C62))))))</f>
        <v>43922236.8590874</v>
      </c>
      <c r="E62" s="14">
        <f>IF(Inputs!$G$3="Yes",-MIN(MAX(Inputs!$G$1*D62,-Detail!E61),C62*(1+B62)),-Inputs!$G$1*D62)</f>
        <v>-1756889.4743634961</v>
      </c>
      <c r="F62" s="14">
        <f t="shared" si="12"/>
        <v>61821514.393498249</v>
      </c>
      <c r="G62" s="14">
        <f>F62/(1+Inputs!$D$3)^Detail!$A62</f>
        <v>11132189.908553828</v>
      </c>
      <c r="H62" s="2" t="e">
        <f>_xll.SimulationMedian(F62)</f>
        <v>#N/A</v>
      </c>
      <c r="I62" s="14" t="e">
        <f>H62/(1+Inputs!$D$3)^Detail!$A62</f>
        <v>#N/A</v>
      </c>
      <c r="J62" s="15" t="e">
        <f>_xll.SimulationInterval(G62,$C$5,)</f>
        <v>#N/A</v>
      </c>
      <c r="K62" s="17">
        <f>LN(_xll.LognormalValue(K$2,K$3))</f>
        <v>0.31967601525183126</v>
      </c>
      <c r="L62" s="14">
        <f t="shared" si="19"/>
        <v>16961406.660475705</v>
      </c>
      <c r="M62" s="14">
        <f>IF(Inputs!$G$2=1,L62,IF(Inputs!$G$2=2,AVERAGE(L61:L62),IF(Inputs!$G$2=3,AVERAGE(L60:L62),IF(Inputs!$G$2=4,AVERAGE(L59:L62),IF(Inputs!$G$2=5,AVERAGE(L58:L62))))))</f>
        <v>16898374.336097632</v>
      </c>
      <c r="N62" s="14">
        <f>IF(Inputs!$G$3="Yes",-MIN(MAX(Inputs!$G$1*M62,-Detail!N61),L62*(1+K62)),-Inputs!$G$1*M62)</f>
        <v>-675934.97344390524</v>
      </c>
      <c r="O62" s="14">
        <f t="shared" si="13"/>
        <v>21707626.581318542</v>
      </c>
      <c r="P62" s="14">
        <f>O62/(1+Inputs!$D$3)^Detail!$A62</f>
        <v>3908888.7410468175</v>
      </c>
      <c r="Q62" s="2" t="e">
        <f>_xll.SimulationMedian(O62)</f>
        <v>#N/A</v>
      </c>
      <c r="R62" s="14" t="e">
        <f>Q62/(1+Inputs!$D$3)^Detail!$A62</f>
        <v>#N/A</v>
      </c>
      <c r="S62" s="15" t="e">
        <f>_xll.SimulationInterval(P62,$C$5,)</f>
        <v>#N/A</v>
      </c>
      <c r="T62" s="17">
        <f>LN(_xll.LognormalValue(T$2,T$3))</f>
        <v>8.0520766665366075E-2</v>
      </c>
      <c r="U62" s="14">
        <f t="shared" si="20"/>
        <v>27306911.268494956</v>
      </c>
      <c r="V62" s="14">
        <f>IF(Inputs!$G$2=1,U62,IF(Inputs!$G$2=2,AVERAGE(U61:U62),IF(Inputs!$G$2=3,AVERAGE(U60:U62),IF(Inputs!$G$2=4,AVERAGE(U59:U62),IF(Inputs!$G$2=5,AVERAGE(U58:U62))))))</f>
        <v>25348065.591321331</v>
      </c>
      <c r="W62" s="14">
        <f>IF(Inputs!$G$3="Yes",-MIN(MAX(Inputs!$G$1*V62,-Detail!W61),U62*(1+T62)),-Inputs!$G$1*V62)</f>
        <v>-1013922.6236528532</v>
      </c>
      <c r="X62" s="14">
        <f t="shared" si="14"/>
        <v>28491762.075444438</v>
      </c>
      <c r="Y62" s="14">
        <f>X62/(1+Inputs!$D$3)^Detail!$A62</f>
        <v>5130506.9014378022</v>
      </c>
      <c r="Z62" s="2" t="e">
        <f>_xll.SimulationMedian(X62)</f>
        <v>#N/A</v>
      </c>
      <c r="AA62" s="14" t="e">
        <f>Z62/(1+Inputs!$D$3)^Detail!$A62</f>
        <v>#N/A</v>
      </c>
      <c r="AB62" s="15" t="e">
        <f>_xll.SimulationInterval(Y62,$C$5,)</f>
        <v>#N/A</v>
      </c>
      <c r="AC62" s="17">
        <f>LN(_xll.LognormalValue(AC$2,AC$3))</f>
        <v>2.408830176806066E-2</v>
      </c>
      <c r="AD62" s="14">
        <f t="shared" si="21"/>
        <v>13224202.446687322</v>
      </c>
      <c r="AE62" s="14">
        <f>IF(Inputs!$G$2=1,AD62,IF(Inputs!$G$2=2,AVERAGE(AD61:AD62),IF(Inputs!$G$2=3,AVERAGE(AD60:AD62),IF(Inputs!$G$2=4,AVERAGE(AD59:AD62),IF(Inputs!$G$2=5,AVERAGE(AD58:AD62))))))</f>
        <v>12319516.561042512</v>
      </c>
      <c r="AF62" s="14">
        <f>IF(Inputs!$G$3="Yes",-MIN(MAX(Inputs!$G$1*AE62,-Detail!AF61),AD62*(1+AC62)),-Inputs!$G$1*AE62)</f>
        <v>-492780.66244170046</v>
      </c>
      <c r="AG62" s="14">
        <f t="shared" si="15"/>
        <v>13049970.363423351</v>
      </c>
      <c r="AH62" s="14">
        <f>AG62/(1+Inputs!$D$3)^Detail!$A62</f>
        <v>2349906.0126858759</v>
      </c>
      <c r="AI62" s="2" t="e">
        <f>_xll.SimulationMedian(AG62)</f>
        <v>#N/A</v>
      </c>
      <c r="AJ62" s="14" t="e">
        <f>AI62/(1+Inputs!$D$3)^Detail!$A62</f>
        <v>#N/A</v>
      </c>
      <c r="AK62" s="15" t="e">
        <f>_xll.SimulationInterval(AH62,$C$5,)</f>
        <v>#N/A</v>
      </c>
      <c r="AL62" s="17">
        <f>LN(_xll.LognormalValue(AL$2,AL$3))</f>
        <v>8.1111955026440738E-2</v>
      </c>
      <c r="AM62" s="14">
        <f t="shared" si="22"/>
        <v>11748969.651084222</v>
      </c>
      <c r="AN62" s="14">
        <f>IF(Inputs!$G$2=1,AM62,IF(Inputs!$G$2=2,AVERAGE(AM61:AM62),IF(Inputs!$G$2=3,AVERAGE(AM60:AM62),IF(Inputs!$G$2=4,AVERAGE(AM59:AM62),IF(Inputs!$G$2=5,AVERAGE(AM58:AM62))))))</f>
        <v>11194626.333130201</v>
      </c>
      <c r="AO62" s="14">
        <f>IF(Inputs!$G$3="Yes",-MIN(MAX(Inputs!$G$1*AN62,-Detail!AO61),AM62*(1+AL62)),-Inputs!$G$1*AN62)</f>
        <v>-447785.05332520808</v>
      </c>
      <c r="AP62" s="14">
        <f t="shared" si="16"/>
        <v>12254166.495704774</v>
      </c>
      <c r="AQ62" s="14">
        <f>AP62/(1+Inputs!$D$3)^Detail!$A62</f>
        <v>2206605.7413755283</v>
      </c>
      <c r="AR62" s="2" t="e">
        <f>_xll.SimulationMedian(AP62)</f>
        <v>#N/A</v>
      </c>
      <c r="AS62" s="14" t="e">
        <f>AR62/(1+Inputs!$D$3)^Detail!$A62</f>
        <v>#N/A</v>
      </c>
      <c r="AT62" s="15" t="e">
        <f>_xll.SimulationInterval(AQ62,$C$5,)</f>
        <v>#N/A</v>
      </c>
      <c r="AU62" s="17">
        <f>LN(_xll.LognormalValue(AU$2,AU$3))</f>
        <v>5.1584052994681696E-2</v>
      </c>
      <c r="AV62" s="14">
        <f t="shared" si="23"/>
        <v>4544783.9990297407</v>
      </c>
      <c r="AW62" s="14">
        <f>IF(Inputs!$G$2=1,AV62,IF(Inputs!$G$2=2,AVERAGE(AV61:AV62),IF(Inputs!$G$2=3,AVERAGE(AV60:AV62),IF(Inputs!$G$2=4,AVERAGE(AV59:AV62),IF(Inputs!$G$2=5,AVERAGE(AV58:AV62))))))</f>
        <v>4455396.6445070328</v>
      </c>
      <c r="AX62" s="14">
        <f>IF(Inputs!$G$3="Yes",-MIN(MAX(Inputs!$G$1*AW62,-Detail!AX61),AV62*(1+AU62)),-Inputs!$G$1*AW62)</f>
        <v>-178215.86578028131</v>
      </c>
      <c r="AY62" s="14">
        <f t="shared" si="17"/>
        <v>4601006.511904791</v>
      </c>
      <c r="AZ62" s="14">
        <f>AY62/(1+Inputs!$D$3)^Detail!$A62</f>
        <v>828502.48434554157</v>
      </c>
      <c r="BA62" s="2" t="e">
        <f>_xll.SimulationMedian(AY62)</f>
        <v>#N/A</v>
      </c>
      <c r="BB62" s="14" t="e">
        <f>BA62/(1+Inputs!$D$3)^Detail!$A62</f>
        <v>#N/A</v>
      </c>
      <c r="BC62" s="15" t="e">
        <f>_xll.SimulationInterval(AZ62,$C$5,)</f>
        <v>#N/A</v>
      </c>
    </row>
    <row r="63" spans="1:55" x14ac:dyDescent="0.2">
      <c r="A63" s="11">
        <v>59</v>
      </c>
      <c r="B63" s="17">
        <f>LN(_xll.LognormalValue(B$2,B$3))</f>
        <v>0.16547923250615437</v>
      </c>
      <c r="C63" s="14">
        <f t="shared" si="18"/>
        <v>61821514.393498249</v>
      </c>
      <c r="D63" s="13">
        <f>IF(Inputs!$G$2=1,C63,IF(Inputs!$G$2=2,AVERAGE(C62:C63),IF(Inputs!$G$2=3,AVERAGE(C61:C63),IF(Inputs!$G$2=4,AVERAGE(C60:C63),IF(Inputs!$G$2=5,AVERAGE(C59:C63))))))</f>
        <v>52898760.42421063</v>
      </c>
      <c r="E63" s="14">
        <f>IF(Inputs!$G$3="Yes",-MIN(MAX(Inputs!$G$1*D63,-Detail!E62),C63*(1+B63)),-Inputs!$G$1*D63)</f>
        <v>-2115950.4169684253</v>
      </c>
      <c r="F63" s="14">
        <f t="shared" si="12"/>
        <v>69935740.730734095</v>
      </c>
      <c r="G63" s="14">
        <f>F63/(1+Inputs!$D$3)^Detail!$A63</f>
        <v>12226521.658118974</v>
      </c>
      <c r="H63" s="2" t="e">
        <f>_xll.SimulationMedian(F63)</f>
        <v>#N/A</v>
      </c>
      <c r="I63" s="14" t="e">
        <f>H63/(1+Inputs!$D$3)^Detail!$A63</f>
        <v>#N/A</v>
      </c>
      <c r="J63" s="15" t="e">
        <f>_xll.SimulationInterval(G63,$C$5,)</f>
        <v>#N/A</v>
      </c>
      <c r="K63" s="17">
        <f>LN(_xll.LognormalValue(K$2,K$3))</f>
        <v>0.27509577624507658</v>
      </c>
      <c r="L63" s="14">
        <f t="shared" si="19"/>
        <v>21707626.581318542</v>
      </c>
      <c r="M63" s="14">
        <f>IF(Inputs!$G$2=1,L63,IF(Inputs!$G$2=2,AVERAGE(L62:L63),IF(Inputs!$G$2=3,AVERAGE(L61:L63),IF(Inputs!$G$2=4,AVERAGE(L60:L63),IF(Inputs!$G$2=5,AVERAGE(L59:L63))))))</f>
        <v>18676264.448138978</v>
      </c>
      <c r="N63" s="14">
        <f>IF(Inputs!$G$3="Yes",-MIN(MAX(Inputs!$G$1*M63,-Detail!N62),L63*(1+K63)),-Inputs!$G$1*M63)</f>
        <v>-747050.57792555913</v>
      </c>
      <c r="O63" s="14">
        <f t="shared" si="13"/>
        <v>26932252.388219066</v>
      </c>
      <c r="P63" s="14">
        <f>O63/(1+Inputs!$D$3)^Detail!$A63</f>
        <v>4708433.2515231008</v>
      </c>
      <c r="Q63" s="2" t="e">
        <f>_xll.SimulationMedian(O63)</f>
        <v>#N/A</v>
      </c>
      <c r="R63" s="14" t="e">
        <f>Q63/(1+Inputs!$D$3)^Detail!$A63</f>
        <v>#N/A</v>
      </c>
      <c r="S63" s="15" t="e">
        <f>_xll.SimulationInterval(P63,$C$5,)</f>
        <v>#N/A</v>
      </c>
      <c r="T63" s="17">
        <f>LN(_xll.LognormalValue(T$2,T$3))</f>
        <v>0.1447142060207289</v>
      </c>
      <c r="U63" s="14">
        <f t="shared" si="20"/>
        <v>28491762.075444438</v>
      </c>
      <c r="V63" s="14">
        <f>IF(Inputs!$G$2=1,U63,IF(Inputs!$G$2=2,AVERAGE(U62:U63),IF(Inputs!$G$2=3,AVERAGE(U61:U63),IF(Inputs!$G$2=4,AVERAGE(U60:U63),IF(Inputs!$G$2=5,AVERAGE(U59:U63))))))</f>
        <v>26763185.641932178</v>
      </c>
      <c r="W63" s="14">
        <f>IF(Inputs!$G$3="Yes",-MIN(MAX(Inputs!$G$1*V63,-Detail!W62),U63*(1+T63)),-Inputs!$G$1*V63)</f>
        <v>-1070527.4256772872</v>
      </c>
      <c r="X63" s="14">
        <f t="shared" si="14"/>
        <v>31544397.376646608</v>
      </c>
      <c r="Y63" s="14">
        <f>X63/(1+Inputs!$D$3)^Detail!$A63</f>
        <v>5514751.8806273285</v>
      </c>
      <c r="Z63" s="2" t="e">
        <f>_xll.SimulationMedian(X63)</f>
        <v>#N/A</v>
      </c>
      <c r="AA63" s="14" t="e">
        <f>Z63/(1+Inputs!$D$3)^Detail!$A63</f>
        <v>#N/A</v>
      </c>
      <c r="AB63" s="15" t="e">
        <f>_xll.SimulationInterval(Y63,$C$5,)</f>
        <v>#N/A</v>
      </c>
      <c r="AC63" s="17">
        <f>LN(_xll.LognormalValue(AC$2,AC$3))</f>
        <v>1.6952756269047992E-2</v>
      </c>
      <c r="AD63" s="14">
        <f t="shared" si="21"/>
        <v>13049970.363423351</v>
      </c>
      <c r="AE63" s="14">
        <f>IF(Inputs!$G$2=1,AD63,IF(Inputs!$G$2=2,AVERAGE(AD62:AD63),IF(Inputs!$G$2=3,AVERAGE(AD61:AD63),IF(Inputs!$G$2=4,AVERAGE(AD60:AD63),IF(Inputs!$G$2=5,AVERAGE(AD59:AD63))))))</f>
        <v>12776474.993408522</v>
      </c>
      <c r="AF63" s="14">
        <f>IF(Inputs!$G$3="Yes",-MIN(MAX(Inputs!$G$1*AE63,-Detail!AF62),AD63*(1+AC63)),-Inputs!$G$1*AE63)</f>
        <v>-511058.99973634089</v>
      </c>
      <c r="AG63" s="14">
        <f t="shared" si="15"/>
        <v>12760144.330576425</v>
      </c>
      <c r="AH63" s="14">
        <f>AG63/(1+Inputs!$D$3)^Detail!$A63</f>
        <v>2230793.2880727365</v>
      </c>
      <c r="AI63" s="2" t="e">
        <f>_xll.SimulationMedian(AG63)</f>
        <v>#N/A</v>
      </c>
      <c r="AJ63" s="14" t="e">
        <f>AI63/(1+Inputs!$D$3)^Detail!$A63</f>
        <v>#N/A</v>
      </c>
      <c r="AK63" s="15" t="e">
        <f>_xll.SimulationInterval(AH63,$C$5,)</f>
        <v>#N/A</v>
      </c>
      <c r="AL63" s="17">
        <f>LN(_xll.LognormalValue(AL$2,AL$3))</f>
        <v>2.640023631095146E-2</v>
      </c>
      <c r="AM63" s="14">
        <f t="shared" si="22"/>
        <v>12254166.495704774</v>
      </c>
      <c r="AN63" s="14">
        <f>IF(Inputs!$G$2=1,AM63,IF(Inputs!$G$2=2,AVERAGE(AM62:AM63),IF(Inputs!$G$2=3,AVERAGE(AM61:AM63),IF(Inputs!$G$2=4,AVERAGE(AM60:AM63),IF(Inputs!$G$2=5,AVERAGE(AM59:AM63))))))</f>
        <v>11771877.564273521</v>
      </c>
      <c r="AO63" s="14">
        <f>IF(Inputs!$G$3="Yes",-MIN(MAX(Inputs!$G$1*AN63,-Detail!AO62),AM63*(1+AL63)),-Inputs!$G$1*AN63)</f>
        <v>-470875.10257094086</v>
      </c>
      <c r="AP63" s="14">
        <f t="shared" si="16"/>
        <v>12106804.284414181</v>
      </c>
      <c r="AQ63" s="14">
        <f>AP63/(1+Inputs!$D$3)^Detail!$A63</f>
        <v>2116573.0604601521</v>
      </c>
      <c r="AR63" s="2" t="e">
        <f>_xll.SimulationMedian(AP63)</f>
        <v>#N/A</v>
      </c>
      <c r="AS63" s="14" t="e">
        <f>AR63/(1+Inputs!$D$3)^Detail!$A63</f>
        <v>#N/A</v>
      </c>
      <c r="AT63" s="15" t="e">
        <f>_xll.SimulationInterval(AQ63,$C$5,)</f>
        <v>#N/A</v>
      </c>
      <c r="AU63" s="17">
        <f>LN(_xll.LognormalValue(AU$2,AU$3))</f>
        <v>2.7635126807387004E-2</v>
      </c>
      <c r="AV63" s="14">
        <f t="shared" si="23"/>
        <v>4601006.511904791</v>
      </c>
      <c r="AW63" s="14">
        <f>IF(Inputs!$G$2=1,AV63,IF(Inputs!$G$2=2,AVERAGE(AV62:AV63),IF(Inputs!$G$2=3,AVERAGE(AV61:AV63),IF(Inputs!$G$2=4,AVERAGE(AV60:AV63),IF(Inputs!$G$2=5,AVERAGE(AV59:AV63))))))</f>
        <v>4511964.1859004758</v>
      </c>
      <c r="AX63" s="14">
        <f>IF(Inputs!$G$3="Yes",-MIN(MAX(Inputs!$G$1*AW63,-Detail!AX62),AV63*(1+AU63)),-Inputs!$G$1*AW63)</f>
        <v>-180478.56743601905</v>
      </c>
      <c r="AY63" s="14">
        <f t="shared" si="17"/>
        <v>4547677.3428668752</v>
      </c>
      <c r="AZ63" s="14">
        <f>AY63/(1+Inputs!$D$3)^Detail!$A63</f>
        <v>795048.0676365199</v>
      </c>
      <c r="BA63" s="2" t="e">
        <f>_xll.SimulationMedian(AY63)</f>
        <v>#N/A</v>
      </c>
      <c r="BB63" s="14" t="e">
        <f>BA63/(1+Inputs!$D$3)^Detail!$A63</f>
        <v>#N/A</v>
      </c>
      <c r="BC63" s="15" t="e">
        <f>_xll.SimulationInterval(AZ63,$C$5,)</f>
        <v>#N/A</v>
      </c>
    </row>
    <row r="64" spans="1:55" x14ac:dyDescent="0.2">
      <c r="A64" s="11">
        <v>60</v>
      </c>
      <c r="B64" s="17">
        <f>LN(_xll.LognormalValue(B$2,B$3))</f>
        <v>-0.12314667193725373</v>
      </c>
      <c r="C64" s="14">
        <f t="shared" si="18"/>
        <v>69935740.730734095</v>
      </c>
      <c r="D64" s="13">
        <f>IF(Inputs!$G$2=1,C64,IF(Inputs!$G$2=2,AVERAGE(C63:C64),IF(Inputs!$G$2=3,AVERAGE(C62:C64),IF(Inputs!$G$2=4,AVERAGE(C61:C64),IF(Inputs!$G$2=5,AVERAGE(C60:C64))))))</f>
        <v>60320853.732462823</v>
      </c>
      <c r="E64" s="14">
        <f>IF(Inputs!$G$3="Yes",-MIN(MAX(Inputs!$G$1*D64,-Detail!E63),C64*(1+B64)),-Inputs!$G$1*D64)</f>
        <v>-2412834.1492985128</v>
      </c>
      <c r="F64" s="14">
        <f t="shared" si="12"/>
        <v>58910552.860979043</v>
      </c>
      <c r="G64" s="14">
        <f>F64/(1+Inputs!$D$3)^Detail!$A64</f>
        <v>9999070.1716694888</v>
      </c>
      <c r="H64" s="2" t="e">
        <f>_xll.SimulationMedian(F64)</f>
        <v>#N/A</v>
      </c>
      <c r="I64" s="14" t="e">
        <f>H64/(1+Inputs!$D$3)^Detail!$A64</f>
        <v>#N/A</v>
      </c>
      <c r="J64" s="15" t="e">
        <f>_xll.SimulationInterval(G64,$C$5,)</f>
        <v>#N/A</v>
      </c>
      <c r="K64" s="17">
        <f>LN(_xll.LognormalValue(K$2,K$3))</f>
        <v>0.16433889235160745</v>
      </c>
      <c r="L64" s="14">
        <f t="shared" si="19"/>
        <v>26932252.388219066</v>
      </c>
      <c r="M64" s="14">
        <f>IF(Inputs!$G$2=1,L64,IF(Inputs!$G$2=2,AVERAGE(L63:L64),IF(Inputs!$G$2=3,AVERAGE(L62:L64),IF(Inputs!$G$2=4,AVERAGE(L61:L64),IF(Inputs!$G$2=5,AVERAGE(L60:L64))))))</f>
        <v>21867095.210004438</v>
      </c>
      <c r="N64" s="14">
        <f>IF(Inputs!$G$3="Yes",-MIN(MAX(Inputs!$G$1*M64,-Detail!N63),L64*(1+K64)),-Inputs!$G$1*M64)</f>
        <v>-874683.80840017751</v>
      </c>
      <c r="O64" s="14">
        <f t="shared" si="13"/>
        <v>30483585.105832744</v>
      </c>
      <c r="P64" s="14">
        <f>O64/(1+Inputs!$D$3)^Detail!$A64</f>
        <v>5174073.0947914394</v>
      </c>
      <c r="Q64" s="2" t="e">
        <f>_xll.SimulationMedian(O64)</f>
        <v>#N/A</v>
      </c>
      <c r="R64" s="14" t="e">
        <f>Q64/(1+Inputs!$D$3)^Detail!$A64</f>
        <v>#N/A</v>
      </c>
      <c r="S64" s="15" t="e">
        <f>_xll.SimulationInterval(P64,$C$5,)</f>
        <v>#N/A</v>
      </c>
      <c r="T64" s="17">
        <f>LN(_xll.LognormalValue(T$2,T$3))</f>
        <v>0.12186592288036646</v>
      </c>
      <c r="U64" s="14">
        <f t="shared" si="20"/>
        <v>31544397.376646608</v>
      </c>
      <c r="V64" s="14">
        <f>IF(Inputs!$G$2=1,U64,IF(Inputs!$G$2=2,AVERAGE(U63:U64),IF(Inputs!$G$2=3,AVERAGE(U62:U64),IF(Inputs!$G$2=4,AVERAGE(U61:U64),IF(Inputs!$G$2=5,AVERAGE(U60:U64))))))</f>
        <v>29114356.906862002</v>
      </c>
      <c r="W64" s="14">
        <f>IF(Inputs!$G$3="Yes",-MIN(MAX(Inputs!$G$1*V64,-Detail!W63),U64*(1+T64)),-Inputs!$G$1*V64)</f>
        <v>-1164574.2762744802</v>
      </c>
      <c r="X64" s="14">
        <f t="shared" si="14"/>
        <v>34224010.198382176</v>
      </c>
      <c r="Y64" s="14">
        <f>X64/(1+Inputs!$D$3)^Detail!$A64</f>
        <v>5808947.0037247995</v>
      </c>
      <c r="Z64" s="2" t="e">
        <f>_xll.SimulationMedian(X64)</f>
        <v>#N/A</v>
      </c>
      <c r="AA64" s="14" t="e">
        <f>Z64/(1+Inputs!$D$3)^Detail!$A64</f>
        <v>#N/A</v>
      </c>
      <c r="AB64" s="15" t="e">
        <f>_xll.SimulationInterval(Y64,$C$5,)</f>
        <v>#N/A</v>
      </c>
      <c r="AC64" s="17">
        <f>LN(_xll.LognormalValue(AC$2,AC$3))</f>
        <v>7.6819252120595802E-2</v>
      </c>
      <c r="AD64" s="14">
        <f t="shared" si="21"/>
        <v>12760144.330576425</v>
      </c>
      <c r="AE64" s="14">
        <f>IF(Inputs!$G$2=1,AD64,IF(Inputs!$G$2=2,AVERAGE(AD63:AD64),IF(Inputs!$G$2=3,AVERAGE(AD62:AD64),IF(Inputs!$G$2=4,AVERAGE(AD61:AD64),IF(Inputs!$G$2=5,AVERAGE(AD60:AD64))))))</f>
        <v>13011439.0468957</v>
      </c>
      <c r="AF64" s="14">
        <f>IF(Inputs!$G$3="Yes",-MIN(MAX(Inputs!$G$1*AE64,-Detail!AF63),AD64*(1+AC64)),-Inputs!$G$1*AE64)</f>
        <v>-520457.56187582802</v>
      </c>
      <c r="AG64" s="14">
        <f t="shared" si="15"/>
        <v>13219911.513126338</v>
      </c>
      <c r="AH64" s="14">
        <f>AG64/(1+Inputs!$D$3)^Detail!$A64</f>
        <v>2243856.4308665493</v>
      </c>
      <c r="AI64" s="2" t="e">
        <f>_xll.SimulationMedian(AG64)</f>
        <v>#N/A</v>
      </c>
      <c r="AJ64" s="14" t="e">
        <f>AI64/(1+Inputs!$D$3)^Detail!$A64</f>
        <v>#N/A</v>
      </c>
      <c r="AK64" s="15" t="e">
        <f>_xll.SimulationInterval(AH64,$C$5,)</f>
        <v>#N/A</v>
      </c>
      <c r="AL64" s="17">
        <f>LN(_xll.LognormalValue(AL$2,AL$3))</f>
        <v>5.9827522876888624E-3</v>
      </c>
      <c r="AM64" s="14">
        <f t="shared" si="22"/>
        <v>12106804.284414181</v>
      </c>
      <c r="AN64" s="14">
        <f>IF(Inputs!$G$2=1,AM64,IF(Inputs!$G$2=2,AVERAGE(AM63:AM64),IF(Inputs!$G$2=3,AVERAGE(AM62:AM64),IF(Inputs!$G$2=4,AVERAGE(AM61:AM64),IF(Inputs!$G$2=5,AVERAGE(AM60:AM64))))))</f>
        <v>12036646.81040106</v>
      </c>
      <c r="AO64" s="14">
        <f>IF(Inputs!$G$3="Yes",-MIN(MAX(Inputs!$G$1*AN64,-Detail!AO63),AM64*(1+AL64)),-Inputs!$G$1*AN64)</f>
        <v>-481465.87241604237</v>
      </c>
      <c r="AP64" s="14">
        <f t="shared" si="16"/>
        <v>11697770.423027322</v>
      </c>
      <c r="AQ64" s="14">
        <f>AP64/(1+Inputs!$D$3)^Detail!$A64</f>
        <v>1985498.7202030849</v>
      </c>
      <c r="AR64" s="2" t="e">
        <f>_xll.SimulationMedian(AP64)</f>
        <v>#N/A</v>
      </c>
      <c r="AS64" s="14" t="e">
        <f>AR64/(1+Inputs!$D$3)^Detail!$A64</f>
        <v>#N/A</v>
      </c>
      <c r="AT64" s="15" t="e">
        <f>_xll.SimulationInterval(AQ64,$C$5,)</f>
        <v>#N/A</v>
      </c>
      <c r="AU64" s="17">
        <f>LN(_xll.LognormalValue(AU$2,AU$3))</f>
        <v>0.10431872336457394</v>
      </c>
      <c r="AV64" s="14">
        <f t="shared" si="23"/>
        <v>4547677.3428668752</v>
      </c>
      <c r="AW64" s="14">
        <f>IF(Inputs!$G$2=1,AV64,IF(Inputs!$G$2=2,AVERAGE(AV63:AV64),IF(Inputs!$G$2=3,AVERAGE(AV62:AV64),IF(Inputs!$G$2=4,AVERAGE(AV61:AV64),IF(Inputs!$G$2=5,AVERAGE(AV60:AV64))))))</f>
        <v>4564489.2846004693</v>
      </c>
      <c r="AX64" s="14">
        <f>IF(Inputs!$G$3="Yes",-MIN(MAX(Inputs!$G$1*AW64,-Detail!AX63),AV64*(1+AU64)),-Inputs!$G$1*AW64)</f>
        <v>-182579.57138401878</v>
      </c>
      <c r="AY64" s="14">
        <f t="shared" si="17"/>
        <v>4839505.666164726</v>
      </c>
      <c r="AZ64" s="14">
        <f>AY64/(1+Inputs!$D$3)^Detail!$A64</f>
        <v>821424.25087010092</v>
      </c>
      <c r="BA64" s="2" t="e">
        <f>_xll.SimulationMedian(AY64)</f>
        <v>#N/A</v>
      </c>
      <c r="BB64" s="14" t="e">
        <f>BA64/(1+Inputs!$D$3)^Detail!$A64</f>
        <v>#N/A</v>
      </c>
      <c r="BC64" s="15" t="e">
        <f>_xll.SimulationInterval(AZ64,$C$5,)</f>
        <v>#N/A</v>
      </c>
    </row>
    <row r="65" spans="1:55" x14ac:dyDescent="0.2">
      <c r="A65" s="11">
        <v>61</v>
      </c>
      <c r="B65" s="17">
        <f>LN(_xll.LognormalValue(B$2,B$3))</f>
        <v>0.35277020137548476</v>
      </c>
      <c r="C65" s="14">
        <f t="shared" si="18"/>
        <v>58910552.860979043</v>
      </c>
      <c r="D65" s="13">
        <f>IF(Inputs!$G$2=1,C65,IF(Inputs!$G$2=2,AVERAGE(C64:C65),IF(Inputs!$G$2=3,AVERAGE(C63:C65),IF(Inputs!$G$2=4,AVERAGE(C62:C65),IF(Inputs!$G$2=5,AVERAGE(C61:C65))))))</f>
        <v>63555935.995070465</v>
      </c>
      <c r="E65" s="14">
        <f>IF(Inputs!$G$3="Yes",-MIN(MAX(Inputs!$G$1*D65,-Detail!E64),C65*(1+B65)),-Inputs!$G$1*D65)</f>
        <v>-2542237.4398028185</v>
      </c>
      <c r="F65" s="14">
        <f t="shared" si="12"/>
        <v>77150203.017084941</v>
      </c>
      <c r="G65" s="14">
        <f>F65/(1+Inputs!$D$3)^Detail!$A65</f>
        <v>12713536.265518233</v>
      </c>
      <c r="H65" s="2" t="e">
        <f>_xll.SimulationMedian(F65)</f>
        <v>#N/A</v>
      </c>
      <c r="I65" s="14" t="e">
        <f>H65/(1+Inputs!$D$3)^Detail!$A65</f>
        <v>#N/A</v>
      </c>
      <c r="J65" s="15" t="e">
        <f>_xll.SimulationInterval(G65,$C$5,)</f>
        <v>#N/A</v>
      </c>
      <c r="K65" s="17">
        <f>LN(_xll.LognormalValue(K$2,K$3))</f>
        <v>4.8158409803250243E-2</v>
      </c>
      <c r="L65" s="14">
        <f t="shared" si="19"/>
        <v>30483585.105832744</v>
      </c>
      <c r="M65" s="14">
        <f>IF(Inputs!$G$2=1,L65,IF(Inputs!$G$2=2,AVERAGE(L64:L65),IF(Inputs!$G$2=3,AVERAGE(L63:L65),IF(Inputs!$G$2=4,AVERAGE(L62:L65),IF(Inputs!$G$2=5,AVERAGE(L61:L65))))))</f>
        <v>26374488.025123451</v>
      </c>
      <c r="N65" s="14">
        <f>IF(Inputs!$G$3="Yes",-MIN(MAX(Inputs!$G$1*M65,-Detail!N64),L65*(1+K65)),-Inputs!$G$1*M65)</f>
        <v>-1054979.5210049381</v>
      </c>
      <c r="O65" s="14">
        <f t="shared" si="13"/>
        <v>30896646.568626754</v>
      </c>
      <c r="P65" s="14">
        <f>O65/(1+Inputs!$D$3)^Detail!$A65</f>
        <v>5091440.0905224942</v>
      </c>
      <c r="Q65" s="2" t="e">
        <f>_xll.SimulationMedian(O65)</f>
        <v>#N/A</v>
      </c>
      <c r="R65" s="14" t="e">
        <f>Q65/(1+Inputs!$D$3)^Detail!$A65</f>
        <v>#N/A</v>
      </c>
      <c r="S65" s="15" t="e">
        <f>_xll.SimulationInterval(P65,$C$5,)</f>
        <v>#N/A</v>
      </c>
      <c r="T65" s="17">
        <f>LN(_xll.LognormalValue(T$2,T$3))</f>
        <v>8.4440064125418754E-2</v>
      </c>
      <c r="U65" s="14">
        <f t="shared" si="20"/>
        <v>34224010.198382176</v>
      </c>
      <c r="V65" s="14">
        <f>IF(Inputs!$G$2=1,U65,IF(Inputs!$G$2=2,AVERAGE(U64:U65),IF(Inputs!$G$2=3,AVERAGE(U63:U65),IF(Inputs!$G$2=4,AVERAGE(U62:U65),IF(Inputs!$G$2=5,AVERAGE(U61:U65))))))</f>
        <v>31420056.550157741</v>
      </c>
      <c r="W65" s="14">
        <f>IF(Inputs!$G$3="Yes",-MIN(MAX(Inputs!$G$1*V65,-Detail!W64),U65*(1+T65)),-Inputs!$G$1*V65)</f>
        <v>-1256802.2620063096</v>
      </c>
      <c r="X65" s="14">
        <f t="shared" si="14"/>
        <v>35857085.55215624</v>
      </c>
      <c r="Y65" s="14">
        <f>X65/(1+Inputs!$D$3)^Detail!$A65</f>
        <v>5908867.8929616762</v>
      </c>
      <c r="Z65" s="2" t="e">
        <f>_xll.SimulationMedian(X65)</f>
        <v>#N/A</v>
      </c>
      <c r="AA65" s="14" t="e">
        <f>Z65/(1+Inputs!$D$3)^Detail!$A65</f>
        <v>#N/A</v>
      </c>
      <c r="AB65" s="15" t="e">
        <f>_xll.SimulationInterval(Y65,$C$5,)</f>
        <v>#N/A</v>
      </c>
      <c r="AC65" s="17">
        <f>LN(_xll.LognormalValue(AC$2,AC$3))</f>
        <v>0.1628692757210638</v>
      </c>
      <c r="AD65" s="14">
        <f t="shared" si="21"/>
        <v>13219911.513126338</v>
      </c>
      <c r="AE65" s="14">
        <f>IF(Inputs!$G$2=1,AD65,IF(Inputs!$G$2=2,AVERAGE(AD64:AD65),IF(Inputs!$G$2=3,AVERAGE(AD63:AD65),IF(Inputs!$G$2=4,AVERAGE(AD62:AD65),IF(Inputs!$G$2=5,AVERAGE(AD61:AD65))))))</f>
        <v>13010008.735708704</v>
      </c>
      <c r="AF65" s="14">
        <f>IF(Inputs!$G$3="Yes",-MIN(MAX(Inputs!$G$1*AE65,-Detail!AF64),AD65*(1+AC65)),-Inputs!$G$1*AE65)</f>
        <v>-520400.34942834819</v>
      </c>
      <c r="AG65" s="14">
        <f t="shared" si="15"/>
        <v>14852628.57693743</v>
      </c>
      <c r="AH65" s="14">
        <f>AG65/(1+Inputs!$D$3)^Detail!$A65</f>
        <v>2447555.8672133391</v>
      </c>
      <c r="AI65" s="2" t="e">
        <f>_xll.SimulationMedian(AG65)</f>
        <v>#N/A</v>
      </c>
      <c r="AJ65" s="14" t="e">
        <f>AI65/(1+Inputs!$D$3)^Detail!$A65</f>
        <v>#N/A</v>
      </c>
      <c r="AK65" s="15" t="e">
        <f>_xll.SimulationInterval(AH65,$C$5,)</f>
        <v>#N/A</v>
      </c>
      <c r="AL65" s="17">
        <f>LN(_xll.LognormalValue(AL$2,AL$3))</f>
        <v>6.857924251239686E-2</v>
      </c>
      <c r="AM65" s="14">
        <f t="shared" si="22"/>
        <v>11697770.423027322</v>
      </c>
      <c r="AN65" s="14">
        <f>IF(Inputs!$G$2=1,AM65,IF(Inputs!$G$2=2,AVERAGE(AM64:AM65),IF(Inputs!$G$2=3,AVERAGE(AM63:AM65),IF(Inputs!$G$2=4,AVERAGE(AM62:AM65),IF(Inputs!$G$2=5,AVERAGE(AM61:AM65))))))</f>
        <v>12019580.401048759</v>
      </c>
      <c r="AO65" s="14">
        <f>IF(Inputs!$G$3="Yes",-MIN(MAX(Inputs!$G$1*AN65,-Detail!AO64),AM65*(1+AL65)),-Inputs!$G$1*AN65)</f>
        <v>-480783.21604195039</v>
      </c>
      <c r="AP65" s="14">
        <f t="shared" si="16"/>
        <v>12019211.441680504</v>
      </c>
      <c r="AQ65" s="14">
        <f>AP65/(1+Inputs!$D$3)^Detail!$A65</f>
        <v>1980638.7354923445</v>
      </c>
      <c r="AR65" s="2" t="e">
        <f>_xll.SimulationMedian(AP65)</f>
        <v>#N/A</v>
      </c>
      <c r="AS65" s="14" t="e">
        <f>AR65/(1+Inputs!$D$3)^Detail!$A65</f>
        <v>#N/A</v>
      </c>
      <c r="AT65" s="15" t="e">
        <f>_xll.SimulationInterval(AQ65,$C$5,)</f>
        <v>#N/A</v>
      </c>
      <c r="AU65" s="17">
        <f>LN(_xll.LognormalValue(AU$2,AU$3))</f>
        <v>6.5498188724178383E-2</v>
      </c>
      <c r="AV65" s="14">
        <f t="shared" si="23"/>
        <v>4839505.666164726</v>
      </c>
      <c r="AW65" s="14">
        <f>IF(Inputs!$G$2=1,AV65,IF(Inputs!$G$2=2,AVERAGE(AV64:AV65),IF(Inputs!$G$2=3,AVERAGE(AV63:AV65),IF(Inputs!$G$2=4,AVERAGE(AV62:AV65),IF(Inputs!$G$2=5,AVERAGE(AV61:AV65))))))</f>
        <v>4662729.8403121307</v>
      </c>
      <c r="AX65" s="14">
        <f>IF(Inputs!$G$3="Yes",-MIN(MAX(Inputs!$G$1*AW65,-Detail!AX64),AV65*(1+AU65)),-Inputs!$G$1*AW65)</f>
        <v>-186509.19361248522</v>
      </c>
      <c r="AY65" s="14">
        <f t="shared" si="17"/>
        <v>4969975.3280064287</v>
      </c>
      <c r="AZ65" s="14">
        <f>AY65/(1+Inputs!$D$3)^Detail!$A65</f>
        <v>818999.29099795176</v>
      </c>
      <c r="BA65" s="2" t="e">
        <f>_xll.SimulationMedian(AY65)</f>
        <v>#N/A</v>
      </c>
      <c r="BB65" s="14" t="e">
        <f>BA65/(1+Inputs!$D$3)^Detail!$A65</f>
        <v>#N/A</v>
      </c>
      <c r="BC65" s="15" t="e">
        <f>_xll.SimulationInterval(AZ65,$C$5,)</f>
        <v>#N/A</v>
      </c>
    </row>
    <row r="66" spans="1:55" x14ac:dyDescent="0.2">
      <c r="A66" s="11">
        <v>62</v>
      </c>
      <c r="B66" s="17">
        <f>LN(_xll.LognormalValue(B$2,B$3))</f>
        <v>0.13922255476886319</v>
      </c>
      <c r="C66" s="14">
        <f t="shared" si="18"/>
        <v>77150203.017084941</v>
      </c>
      <c r="D66" s="13">
        <f>IF(Inputs!$G$2=1,C66,IF(Inputs!$G$2=2,AVERAGE(C65:C66),IF(Inputs!$G$2=3,AVERAGE(C64:C66),IF(Inputs!$G$2=4,AVERAGE(C63:C66),IF(Inputs!$G$2=5,AVERAGE(C62:C66))))))</f>
        <v>68665498.869599357</v>
      </c>
      <c r="E66" s="14">
        <f>IF(Inputs!$G$3="Yes",-MIN(MAX(Inputs!$G$1*D66,-Detail!E65),C66*(1+B66)),-Inputs!$G$1*D66)</f>
        <v>-2746619.9547839742</v>
      </c>
      <c r="F66" s="14">
        <f t="shared" si="12"/>
        <v>85144631.427275985</v>
      </c>
      <c r="G66" s="14">
        <f>F66/(1+Inputs!$D$3)^Detail!$A66</f>
        <v>13622265.426016161</v>
      </c>
      <c r="H66" s="2" t="e">
        <f>_xll.SimulationMedian(F66)</f>
        <v>#N/A</v>
      </c>
      <c r="I66" s="14" t="e">
        <f>H66/(1+Inputs!$D$3)^Detail!$A66</f>
        <v>#N/A</v>
      </c>
      <c r="J66" s="15" t="e">
        <f>_xll.SimulationInterval(G66,$C$5,)</f>
        <v>#N/A</v>
      </c>
      <c r="K66" s="17">
        <f>LN(_xll.LognormalValue(K$2,K$3))</f>
        <v>0.21177702106740712</v>
      </c>
      <c r="L66" s="14">
        <f t="shared" si="19"/>
        <v>30896646.568626754</v>
      </c>
      <c r="M66" s="14">
        <f>IF(Inputs!$G$2=1,L66,IF(Inputs!$G$2=2,AVERAGE(L65:L66),IF(Inputs!$G$2=3,AVERAGE(L64:L66),IF(Inputs!$G$2=4,AVERAGE(L63:L66),IF(Inputs!$G$2=5,AVERAGE(L62:L66))))))</f>
        <v>29437494.687559526</v>
      </c>
      <c r="N66" s="14">
        <f>IF(Inputs!$G$3="Yes",-MIN(MAX(Inputs!$G$1*M66,-Detail!N65),L66*(1+K66)),-Inputs!$G$1*M66)</f>
        <v>-1177499.787502381</v>
      </c>
      <c r="O66" s="14">
        <f t="shared" si="13"/>
        <v>36262346.552400671</v>
      </c>
      <c r="P66" s="14">
        <f>O66/(1+Inputs!$D$3)^Detail!$A66</f>
        <v>5801602.5370771587</v>
      </c>
      <c r="Q66" s="2" t="e">
        <f>_xll.SimulationMedian(O66)</f>
        <v>#N/A</v>
      </c>
      <c r="R66" s="14" t="e">
        <f>Q66/(1+Inputs!$D$3)^Detail!$A66</f>
        <v>#N/A</v>
      </c>
      <c r="S66" s="15" t="e">
        <f>_xll.SimulationInterval(P66,$C$5,)</f>
        <v>#N/A</v>
      </c>
      <c r="T66" s="17">
        <f>LN(_xll.LognormalValue(T$2,T$3))</f>
        <v>-5.3799320097038583E-2</v>
      </c>
      <c r="U66" s="14">
        <f t="shared" si="20"/>
        <v>35857085.55215624</v>
      </c>
      <c r="V66" s="14">
        <f>IF(Inputs!$G$2=1,U66,IF(Inputs!$G$2=2,AVERAGE(U65:U66),IF(Inputs!$G$2=3,AVERAGE(U64:U66),IF(Inputs!$G$2=4,AVERAGE(U63:U66),IF(Inputs!$G$2=5,AVERAGE(U62:U66))))))</f>
        <v>33875164.375728339</v>
      </c>
      <c r="W66" s="14">
        <f>IF(Inputs!$G$3="Yes",-MIN(MAX(Inputs!$G$1*V66,-Detail!W65),U66*(1+T66)),-Inputs!$G$1*V66)</f>
        <v>-1355006.5750291336</v>
      </c>
      <c r="X66" s="14">
        <f t="shared" si="14"/>
        <v>32572992.153759755</v>
      </c>
      <c r="Y66" s="14">
        <f>X66/(1+Inputs!$D$3)^Detail!$A66</f>
        <v>5211343.7735301843</v>
      </c>
      <c r="Z66" s="2" t="e">
        <f>_xll.SimulationMedian(X66)</f>
        <v>#N/A</v>
      </c>
      <c r="AA66" s="14" t="e">
        <f>Z66/(1+Inputs!$D$3)^Detail!$A66</f>
        <v>#N/A</v>
      </c>
      <c r="AB66" s="15" t="e">
        <f>_xll.SimulationInterval(Y66,$C$5,)</f>
        <v>#N/A</v>
      </c>
      <c r="AC66" s="17">
        <f>LN(_xll.LognormalValue(AC$2,AC$3))</f>
        <v>0.14548433626834245</v>
      </c>
      <c r="AD66" s="14">
        <f t="shared" si="21"/>
        <v>14852628.57693743</v>
      </c>
      <c r="AE66" s="14">
        <f>IF(Inputs!$G$2=1,AD66,IF(Inputs!$G$2=2,AVERAGE(AD65:AD66),IF(Inputs!$G$2=3,AVERAGE(AD64:AD66),IF(Inputs!$G$2=4,AVERAGE(AD63:AD66),IF(Inputs!$G$2=5,AVERAGE(AD62:AD66))))))</f>
        <v>13610894.806880064</v>
      </c>
      <c r="AF66" s="14">
        <f>IF(Inputs!$G$3="Yes",-MIN(MAX(Inputs!$G$1*AE66,-Detail!AF65),AD66*(1+AC66)),-Inputs!$G$1*AE66)</f>
        <v>-544435.79227520258</v>
      </c>
      <c r="AG66" s="14">
        <f t="shared" si="15"/>
        <v>16469017.595018184</v>
      </c>
      <c r="AH66" s="14">
        <f>AG66/(1+Inputs!$D$3)^Detail!$A66</f>
        <v>2634873.4526696093</v>
      </c>
      <c r="AI66" s="2" t="e">
        <f>_xll.SimulationMedian(AG66)</f>
        <v>#N/A</v>
      </c>
      <c r="AJ66" s="14" t="e">
        <f>AI66/(1+Inputs!$D$3)^Detail!$A66</f>
        <v>#N/A</v>
      </c>
      <c r="AK66" s="15" t="e">
        <f>_xll.SimulationInterval(AH66,$C$5,)</f>
        <v>#N/A</v>
      </c>
      <c r="AL66" s="17">
        <f>LN(_xll.LognormalValue(AL$2,AL$3))</f>
        <v>-1.430911797769246E-2</v>
      </c>
      <c r="AM66" s="14">
        <f t="shared" si="22"/>
        <v>12019211.441680504</v>
      </c>
      <c r="AN66" s="14">
        <f>IF(Inputs!$G$2=1,AM66,IF(Inputs!$G$2=2,AVERAGE(AM65:AM66),IF(Inputs!$G$2=3,AVERAGE(AM64:AM66),IF(Inputs!$G$2=4,AVERAGE(AM63:AM66),IF(Inputs!$G$2=5,AVERAGE(AM62:AM66))))))</f>
        <v>11941262.049707336</v>
      </c>
      <c r="AO66" s="14">
        <f>IF(Inputs!$G$3="Yes",-MIN(MAX(Inputs!$G$1*AN66,-Detail!AO65),AM66*(1+AL66)),-Inputs!$G$1*AN66)</f>
        <v>-477650.48198829347</v>
      </c>
      <c r="AP66" s="14">
        <f t="shared" si="16"/>
        <v>11369576.645174373</v>
      </c>
      <c r="AQ66" s="14">
        <f>AP66/(1+Inputs!$D$3)^Detail!$A66</f>
        <v>1819015.3418455485</v>
      </c>
      <c r="AR66" s="2" t="e">
        <f>_xll.SimulationMedian(AP66)</f>
        <v>#N/A</v>
      </c>
      <c r="AS66" s="14" t="e">
        <f>AR66/(1+Inputs!$D$3)^Detail!$A66</f>
        <v>#N/A</v>
      </c>
      <c r="AT66" s="15" t="e">
        <f>_xll.SimulationInterval(AQ66,$C$5,)</f>
        <v>#N/A</v>
      </c>
      <c r="AU66" s="17">
        <f>LN(_xll.LognormalValue(AU$2,AU$3))</f>
        <v>0.10414907855452073</v>
      </c>
      <c r="AV66" s="14">
        <f t="shared" si="23"/>
        <v>4969975.3280064287</v>
      </c>
      <c r="AW66" s="14">
        <f>IF(Inputs!$G$2=1,AV66,IF(Inputs!$G$2=2,AVERAGE(AV65:AV66),IF(Inputs!$G$2=3,AVERAGE(AV64:AV66),IF(Inputs!$G$2=4,AVERAGE(AV63:AV66),IF(Inputs!$G$2=5,AVERAGE(AV62:AV66))))))</f>
        <v>4785719.4456793433</v>
      </c>
      <c r="AX66" s="14">
        <f>IF(Inputs!$G$3="Yes",-MIN(MAX(Inputs!$G$1*AW66,-Detail!AX65),AV66*(1+AU66)),-Inputs!$G$1*AW66)</f>
        <v>-191428.77782717373</v>
      </c>
      <c r="AY66" s="14">
        <f t="shared" si="17"/>
        <v>5296164.9010298261</v>
      </c>
      <c r="AZ66" s="14">
        <f>AY66/(1+Inputs!$D$3)^Detail!$A66</f>
        <v>847331.91996256716</v>
      </c>
      <c r="BA66" s="2" t="e">
        <f>_xll.SimulationMedian(AY66)</f>
        <v>#N/A</v>
      </c>
      <c r="BB66" s="14" t="e">
        <f>BA66/(1+Inputs!$D$3)^Detail!$A66</f>
        <v>#N/A</v>
      </c>
      <c r="BC66" s="15" t="e">
        <f>_xll.SimulationInterval(AZ66,$C$5,)</f>
        <v>#N/A</v>
      </c>
    </row>
    <row r="67" spans="1:55" x14ac:dyDescent="0.2">
      <c r="A67" s="11">
        <v>63</v>
      </c>
      <c r="B67" s="17">
        <f>LN(_xll.LognormalValue(B$2,B$3))</f>
        <v>0.15969976322769125</v>
      </c>
      <c r="C67" s="14">
        <f t="shared" si="18"/>
        <v>85144631.427275985</v>
      </c>
      <c r="D67" s="13">
        <f>IF(Inputs!$G$2=1,C67,IF(Inputs!$G$2=2,AVERAGE(C66:C67),IF(Inputs!$G$2=3,AVERAGE(C65:C67),IF(Inputs!$G$2=4,AVERAGE(C64:C67),IF(Inputs!$G$2=5,AVERAGE(C63:C67))))))</f>
        <v>73735129.101779982</v>
      </c>
      <c r="E67" s="14">
        <f>IF(Inputs!$G$3="Yes",-MIN(MAX(Inputs!$G$1*D67,-Detail!E66),C67*(1+B67)),-Inputs!$G$1*D67)</f>
        <v>-2949405.1640711995</v>
      </c>
      <c r="F67" s="14">
        <f t="shared" si="12"/>
        <v>95792803.742249802</v>
      </c>
      <c r="G67" s="14">
        <f>F67/(1+Inputs!$D$3)^Detail!$A67</f>
        <v>14879479.120135514</v>
      </c>
      <c r="H67" s="2" t="e">
        <f>_xll.SimulationMedian(F67)</f>
        <v>#N/A</v>
      </c>
      <c r="I67" s="14" t="e">
        <f>H67/(1+Inputs!$D$3)^Detail!$A67</f>
        <v>#N/A</v>
      </c>
      <c r="J67" s="15" t="e">
        <f>_xll.SimulationInterval(G67,$C$5,)</f>
        <v>#N/A</v>
      </c>
      <c r="K67" s="17">
        <f>LN(_xll.LognormalValue(K$2,K$3))</f>
        <v>0.15022316832078436</v>
      </c>
      <c r="L67" s="14">
        <f t="shared" si="19"/>
        <v>36262346.552400671</v>
      </c>
      <c r="M67" s="14">
        <f>IF(Inputs!$G$2=1,L67,IF(Inputs!$G$2=2,AVERAGE(L66:L67),IF(Inputs!$G$2=3,AVERAGE(L65:L67),IF(Inputs!$G$2=4,AVERAGE(L64:L67),IF(Inputs!$G$2=5,AVERAGE(L63:L67))))))</f>
        <v>32547526.075620055</v>
      </c>
      <c r="N67" s="14">
        <f>IF(Inputs!$G$3="Yes",-MIN(MAX(Inputs!$G$1*M67,-Detail!N66),L67*(1+K67)),-Inputs!$G$1*M67)</f>
        <v>-1301901.0430248023</v>
      </c>
      <c r="O67" s="14">
        <f t="shared" si="13"/>
        <v>40407890.09922377</v>
      </c>
      <c r="P67" s="14">
        <f>O67/(1+Inputs!$D$3)^Detail!$A67</f>
        <v>6276550.3621536409</v>
      </c>
      <c r="Q67" s="2" t="e">
        <f>_xll.SimulationMedian(O67)</f>
        <v>#N/A</v>
      </c>
      <c r="R67" s="14" t="e">
        <f>Q67/(1+Inputs!$D$3)^Detail!$A67</f>
        <v>#N/A</v>
      </c>
      <c r="S67" s="15" t="e">
        <f>_xll.SimulationInterval(P67,$C$5,)</f>
        <v>#N/A</v>
      </c>
      <c r="T67" s="17">
        <f>LN(_xll.LognormalValue(T$2,T$3))</f>
        <v>0.15916553849408344</v>
      </c>
      <c r="U67" s="14">
        <f t="shared" si="20"/>
        <v>32572992.153759755</v>
      </c>
      <c r="V67" s="14">
        <f>IF(Inputs!$G$2=1,U67,IF(Inputs!$G$2=2,AVERAGE(U66:U67),IF(Inputs!$G$2=3,AVERAGE(U65:U67),IF(Inputs!$G$2=4,AVERAGE(U64:U67),IF(Inputs!$G$2=5,AVERAGE(U63:U67))))))</f>
        <v>34218029.301432721</v>
      </c>
      <c r="W67" s="14">
        <f>IF(Inputs!$G$3="Yes",-MIN(MAX(Inputs!$G$1*V67,-Detail!W66),U67*(1+T67)),-Inputs!$G$1*V67)</f>
        <v>-1368721.172057309</v>
      </c>
      <c r="X67" s="14">
        <f t="shared" si="14"/>
        <v>36388768.81821917</v>
      </c>
      <c r="Y67" s="14">
        <f>X67/(1+Inputs!$D$3)^Detail!$A67</f>
        <v>5652260.970406522</v>
      </c>
      <c r="Z67" s="2" t="e">
        <f>_xll.SimulationMedian(X67)</f>
        <v>#N/A</v>
      </c>
      <c r="AA67" s="14" t="e">
        <f>Z67/(1+Inputs!$D$3)^Detail!$A67</f>
        <v>#N/A</v>
      </c>
      <c r="AB67" s="15" t="e">
        <f>_xll.SimulationInterval(Y67,$C$5,)</f>
        <v>#N/A</v>
      </c>
      <c r="AC67" s="17">
        <f>LN(_xll.LognormalValue(AC$2,AC$3))</f>
        <v>0.10261135288826091</v>
      </c>
      <c r="AD67" s="14">
        <f t="shared" si="21"/>
        <v>16469017.595018184</v>
      </c>
      <c r="AE67" s="14">
        <f>IF(Inputs!$G$2=1,AD67,IF(Inputs!$G$2=2,AVERAGE(AD66:AD67),IF(Inputs!$G$2=3,AVERAGE(AD65:AD67),IF(Inputs!$G$2=4,AVERAGE(AD64:AD67),IF(Inputs!$G$2=5,AVERAGE(AD63:AD67))))))</f>
        <v>14847185.895027317</v>
      </c>
      <c r="AF67" s="14">
        <f>IF(Inputs!$G$3="Yes",-MIN(MAX(Inputs!$G$1*AE67,-Detail!AF66),AD67*(1+AC67)),-Inputs!$G$1*AE67)</f>
        <v>-593887.43580109265</v>
      </c>
      <c r="AG67" s="14">
        <f t="shared" si="15"/>
        <v>17565038.33538248</v>
      </c>
      <c r="AH67" s="14">
        <f>AG67/(1+Inputs!$D$3)^Detail!$A67</f>
        <v>2728374.2718183976</v>
      </c>
      <c r="AI67" s="2" t="e">
        <f>_xll.SimulationMedian(AG67)</f>
        <v>#N/A</v>
      </c>
      <c r="AJ67" s="14" t="e">
        <f>AI67/(1+Inputs!$D$3)^Detail!$A67</f>
        <v>#N/A</v>
      </c>
      <c r="AK67" s="15" t="e">
        <f>_xll.SimulationInterval(AH67,$C$5,)</f>
        <v>#N/A</v>
      </c>
      <c r="AL67" s="17">
        <f>LN(_xll.LognormalValue(AL$2,AL$3))</f>
        <v>0.18974139411980045</v>
      </c>
      <c r="AM67" s="14">
        <f t="shared" si="22"/>
        <v>11369576.645174373</v>
      </c>
      <c r="AN67" s="14">
        <f>IF(Inputs!$G$2=1,AM67,IF(Inputs!$G$2=2,AVERAGE(AM66:AM67),IF(Inputs!$G$2=3,AVERAGE(AM65:AM67),IF(Inputs!$G$2=4,AVERAGE(AM64:AM67),IF(Inputs!$G$2=5,AVERAGE(AM63:AM67))))))</f>
        <v>11695519.503294066</v>
      </c>
      <c r="AO67" s="14">
        <f>IF(Inputs!$G$3="Yes",-MIN(MAX(Inputs!$G$1*AN67,-Detail!AO66),AM67*(1+AL67)),-Inputs!$G$1*AN67)</f>
        <v>-467820.78013176261</v>
      </c>
      <c r="AP67" s="14">
        <f t="shared" si="16"/>
        <v>13059035.18824992</v>
      </c>
      <c r="AQ67" s="14">
        <f>AP67/(1+Inputs!$D$3)^Detail!$A67</f>
        <v>2028457.6066435531</v>
      </c>
      <c r="AR67" s="2" t="e">
        <f>_xll.SimulationMedian(AP67)</f>
        <v>#N/A</v>
      </c>
      <c r="AS67" s="14" t="e">
        <f>AR67/(1+Inputs!$D$3)^Detail!$A67</f>
        <v>#N/A</v>
      </c>
      <c r="AT67" s="15" t="e">
        <f>_xll.SimulationInterval(AQ67,$C$5,)</f>
        <v>#N/A</v>
      </c>
      <c r="AU67" s="17">
        <f>LN(_xll.LognormalValue(AU$2,AU$3))</f>
        <v>6.9505983367096985E-2</v>
      </c>
      <c r="AV67" s="14">
        <f t="shared" si="23"/>
        <v>5296164.9010298261</v>
      </c>
      <c r="AW67" s="14">
        <f>IF(Inputs!$G$2=1,AV67,IF(Inputs!$G$2=2,AVERAGE(AV66:AV67),IF(Inputs!$G$2=3,AVERAGE(AV65:AV67),IF(Inputs!$G$2=4,AVERAGE(AV64:AV67),IF(Inputs!$G$2=5,AVERAGE(AV63:AV67))))))</f>
        <v>5035215.2984003266</v>
      </c>
      <c r="AX67" s="14">
        <f>IF(Inputs!$G$3="Yes",-MIN(MAX(Inputs!$G$1*AW67,-Detail!AX66),AV67*(1+AU67)),-Inputs!$G$1*AW67)</f>
        <v>-201408.61193601307</v>
      </c>
      <c r="AY67" s="14">
        <f t="shared" si="17"/>
        <v>5462871.4386141952</v>
      </c>
      <c r="AZ67" s="14">
        <f>AY67/(1+Inputs!$D$3)^Detail!$A67</f>
        <v>848546.84622821666</v>
      </c>
      <c r="BA67" s="2" t="e">
        <f>_xll.SimulationMedian(AY67)</f>
        <v>#N/A</v>
      </c>
      <c r="BB67" s="14" t="e">
        <f>BA67/(1+Inputs!$D$3)^Detail!$A67</f>
        <v>#N/A</v>
      </c>
      <c r="BC67" s="15" t="e">
        <f>_xll.SimulationInterval(AZ67,$C$5,)</f>
        <v>#N/A</v>
      </c>
    </row>
    <row r="68" spans="1:55" x14ac:dyDescent="0.2">
      <c r="A68" s="11">
        <v>64</v>
      </c>
      <c r="B68" s="17">
        <f>LN(_xll.LognormalValue(B$2,B$3))</f>
        <v>-0.17763338597214215</v>
      </c>
      <c r="C68" s="14">
        <f t="shared" si="18"/>
        <v>95792803.742249802</v>
      </c>
      <c r="D68" s="13">
        <f>IF(Inputs!$G$2=1,C68,IF(Inputs!$G$2=2,AVERAGE(C67:C68),IF(Inputs!$G$2=3,AVERAGE(C66:C68),IF(Inputs!$G$2=4,AVERAGE(C65:C68),IF(Inputs!$G$2=5,AVERAGE(C64:C68))))))</f>
        <v>86029212.728870228</v>
      </c>
      <c r="E68" s="14">
        <f>IF(Inputs!$G$3="Yes",-MIN(MAX(Inputs!$G$1*D68,-Detail!E67),C68*(1+B68)),-Inputs!$G$1*D68)</f>
        <v>-3441168.5091548092</v>
      </c>
      <c r="F68" s="14">
        <f t="shared" si="12"/>
        <v>75335635.152594268</v>
      </c>
      <c r="G68" s="14">
        <f>F68/(1+Inputs!$D$3)^Detail!$A68</f>
        <v>11361039.584220836</v>
      </c>
      <c r="H68" s="2" t="e">
        <f>_xll.SimulationMedian(F68)</f>
        <v>#N/A</v>
      </c>
      <c r="I68" s="14" t="e">
        <f>H68/(1+Inputs!$D$3)^Detail!$A68</f>
        <v>#N/A</v>
      </c>
      <c r="J68" s="15" t="e">
        <f>_xll.SimulationInterval(G68,$C$5,)</f>
        <v>#N/A</v>
      </c>
      <c r="K68" s="17">
        <f>LN(_xll.LognormalValue(K$2,K$3))</f>
        <v>0.20567925175195245</v>
      </c>
      <c r="L68" s="14">
        <f t="shared" si="19"/>
        <v>40407890.09922377</v>
      </c>
      <c r="M68" s="14">
        <f>IF(Inputs!$G$2=1,L68,IF(Inputs!$G$2=2,AVERAGE(L67:L68),IF(Inputs!$G$2=3,AVERAGE(L66:L68),IF(Inputs!$G$2=4,AVERAGE(L65:L68),IF(Inputs!$G$2=5,AVERAGE(L64:L68))))))</f>
        <v>35855627.740083732</v>
      </c>
      <c r="N68" s="14">
        <f>IF(Inputs!$G$3="Yes",-MIN(MAX(Inputs!$G$1*M68,-Detail!N67),L68*(1+K68)),-Inputs!$G$1*M68)</f>
        <v>-1434225.1096033494</v>
      </c>
      <c r="O68" s="14">
        <f t="shared" si="13"/>
        <v>47284729.590103894</v>
      </c>
      <c r="P68" s="14">
        <f>O68/(1+Inputs!$D$3)^Detail!$A68</f>
        <v>7130804.4793706015</v>
      </c>
      <c r="Q68" s="2" t="e">
        <f>_xll.SimulationMedian(O68)</f>
        <v>#N/A</v>
      </c>
      <c r="R68" s="14" t="e">
        <f>Q68/(1+Inputs!$D$3)^Detail!$A68</f>
        <v>#N/A</v>
      </c>
      <c r="S68" s="15" t="e">
        <f>_xll.SimulationInterval(P68,$C$5,)</f>
        <v>#N/A</v>
      </c>
      <c r="T68" s="17">
        <f>LN(_xll.LognormalValue(T$2,T$3))</f>
        <v>8.1134514781118439E-2</v>
      </c>
      <c r="U68" s="14">
        <f t="shared" si="20"/>
        <v>36388768.81821917</v>
      </c>
      <c r="V68" s="14">
        <f>IF(Inputs!$G$2=1,U68,IF(Inputs!$G$2=2,AVERAGE(U67:U68),IF(Inputs!$G$2=3,AVERAGE(U66:U68),IF(Inputs!$G$2=4,AVERAGE(U65:U68),IF(Inputs!$G$2=5,AVERAGE(U64:U68))))))</f>
        <v>34939615.508045055</v>
      </c>
      <c r="W68" s="14">
        <f>IF(Inputs!$G$3="Yes",-MIN(MAX(Inputs!$G$1*V68,-Detail!W67),U68*(1+T68)),-Inputs!$G$1*V68)</f>
        <v>-1397584.6203218023</v>
      </c>
      <c r="X68" s="14">
        <f t="shared" si="14"/>
        <v>37943569.299445875</v>
      </c>
      <c r="Y68" s="14">
        <f>X68/(1+Inputs!$D$3)^Detail!$A68</f>
        <v>5722104.7105326802</v>
      </c>
      <c r="Z68" s="2" t="e">
        <f>_xll.SimulationMedian(X68)</f>
        <v>#N/A</v>
      </c>
      <c r="AA68" s="14" t="e">
        <f>Z68/(1+Inputs!$D$3)^Detail!$A68</f>
        <v>#N/A</v>
      </c>
      <c r="AB68" s="15" t="e">
        <f>_xll.SimulationInterval(Y68,$C$5,)</f>
        <v>#N/A</v>
      </c>
      <c r="AC68" s="17">
        <f>LN(_xll.LognormalValue(AC$2,AC$3))</f>
        <v>-6.1989103345086146E-3</v>
      </c>
      <c r="AD68" s="14">
        <f t="shared" si="21"/>
        <v>17565038.33538248</v>
      </c>
      <c r="AE68" s="14">
        <f>IF(Inputs!$G$2=1,AD68,IF(Inputs!$G$2=2,AVERAGE(AD67:AD68),IF(Inputs!$G$2=3,AVERAGE(AD66:AD68),IF(Inputs!$G$2=4,AVERAGE(AD65:AD68),IF(Inputs!$G$2=5,AVERAGE(AD64:AD68))))))</f>
        <v>16295561.502446031</v>
      </c>
      <c r="AF68" s="14">
        <f>IF(Inputs!$G$3="Yes",-MIN(MAX(Inputs!$G$1*AE68,-Detail!AF67),AD68*(1+AC68)),-Inputs!$G$1*AE68)</f>
        <v>-651822.46009784122</v>
      </c>
      <c r="AG68" s="14">
        <f t="shared" si="15"/>
        <v>16804331.777621396</v>
      </c>
      <c r="AH68" s="14">
        <f>AG68/(1+Inputs!$D$3)^Detail!$A68</f>
        <v>2534188.211531424</v>
      </c>
      <c r="AI68" s="2" t="e">
        <f>_xll.SimulationMedian(AG68)</f>
        <v>#N/A</v>
      </c>
      <c r="AJ68" s="14" t="e">
        <f>AI68/(1+Inputs!$D$3)^Detail!$A68</f>
        <v>#N/A</v>
      </c>
      <c r="AK68" s="15" t="e">
        <f>_xll.SimulationInterval(AH68,$C$5,)</f>
        <v>#N/A</v>
      </c>
      <c r="AL68" s="17">
        <f>LN(_xll.LognormalValue(AL$2,AL$3))</f>
        <v>6.5216938770872618E-2</v>
      </c>
      <c r="AM68" s="14">
        <f t="shared" si="22"/>
        <v>13059035.18824992</v>
      </c>
      <c r="AN68" s="14">
        <f>IF(Inputs!$G$2=1,AM68,IF(Inputs!$G$2=2,AVERAGE(AM67:AM68),IF(Inputs!$G$2=3,AVERAGE(AM66:AM68),IF(Inputs!$G$2=4,AVERAGE(AM65:AM68),IF(Inputs!$G$2=5,AVERAGE(AM64:AM68))))))</f>
        <v>12149274.425034931</v>
      </c>
      <c r="AO68" s="14">
        <f>IF(Inputs!$G$3="Yes",-MIN(MAX(Inputs!$G$1*AN68,-Detail!AO67),AM68*(1+AL68)),-Inputs!$G$1*AN68)</f>
        <v>-485970.97700139723</v>
      </c>
      <c r="AP68" s="14">
        <f t="shared" si="16"/>
        <v>13424734.509527288</v>
      </c>
      <c r="AQ68" s="14">
        <f>AP68/(1+Inputs!$D$3)^Detail!$A68</f>
        <v>2024525.8417409498</v>
      </c>
      <c r="AR68" s="2" t="e">
        <f>_xll.SimulationMedian(AP68)</f>
        <v>#N/A</v>
      </c>
      <c r="AS68" s="14" t="e">
        <f>AR68/(1+Inputs!$D$3)^Detail!$A68</f>
        <v>#N/A</v>
      </c>
      <c r="AT68" s="15" t="e">
        <f>_xll.SimulationInterval(AQ68,$C$5,)</f>
        <v>#N/A</v>
      </c>
      <c r="AU68" s="17">
        <f>LN(_xll.LognormalValue(AU$2,AU$3))</f>
        <v>2.360947681294738E-2</v>
      </c>
      <c r="AV68" s="14">
        <f t="shared" si="23"/>
        <v>5462871.4386141952</v>
      </c>
      <c r="AW68" s="14">
        <f>IF(Inputs!$G$2=1,AV68,IF(Inputs!$G$2=2,AVERAGE(AV67:AV68),IF(Inputs!$G$2=3,AVERAGE(AV66:AV68),IF(Inputs!$G$2=4,AVERAGE(AV65:AV68),IF(Inputs!$G$2=5,AVERAGE(AV64:AV68))))))</f>
        <v>5243003.889216817</v>
      </c>
      <c r="AX68" s="14">
        <f>IF(Inputs!$G$3="Yes",-MIN(MAX(Inputs!$G$1*AW68,-Detail!AX67),AV68*(1+AU68)),-Inputs!$G$1*AW68)</f>
        <v>-209720.15556867269</v>
      </c>
      <c r="AY68" s="14">
        <f t="shared" si="17"/>
        <v>5382126.8196075968</v>
      </c>
      <c r="AZ68" s="14">
        <f>AY68/(1+Inputs!$D$3)^Detail!$A68</f>
        <v>811655.14462053147</v>
      </c>
      <c r="BA68" s="2" t="e">
        <f>_xll.SimulationMedian(AY68)</f>
        <v>#N/A</v>
      </c>
      <c r="BB68" s="14" t="e">
        <f>BA68/(1+Inputs!$D$3)^Detail!$A68</f>
        <v>#N/A</v>
      </c>
      <c r="BC68" s="15" t="e">
        <f>_xll.SimulationInterval(AZ68,$C$5,)</f>
        <v>#N/A</v>
      </c>
    </row>
    <row r="69" spans="1:55" x14ac:dyDescent="0.2">
      <c r="A69" s="11">
        <v>65</v>
      </c>
      <c r="B69" s="17">
        <f>LN(_xll.LognormalValue(B$2,B$3))</f>
        <v>5.196859597856298E-2</v>
      </c>
      <c r="C69" s="14">
        <f t="shared" si="18"/>
        <v>75335635.152594268</v>
      </c>
      <c r="D69" s="13">
        <f>IF(Inputs!$G$2=1,C69,IF(Inputs!$G$2=2,AVERAGE(C68:C69),IF(Inputs!$G$2=3,AVERAGE(C67:C69),IF(Inputs!$G$2=4,AVERAGE(C66:C69),IF(Inputs!$G$2=5,AVERAGE(C65:C69))))))</f>
        <v>85424356.774040028</v>
      </c>
      <c r="E69" s="14">
        <f>IF(Inputs!$G$3="Yes",-MIN(MAX(Inputs!$G$1*D69,-Detail!E68),C69*(1+B69)),-Inputs!$G$1*D69)</f>
        <v>-3416974.2709616013</v>
      </c>
      <c r="F69" s="14">
        <f t="shared" ref="F69:F100" si="24">MAX(C69*(1+B69)+E69,0)</f>
        <v>75833748.067666262</v>
      </c>
      <c r="G69" s="14">
        <f>F69/(1+Inputs!$D$3)^Detail!$A69</f>
        <v>11103065.85163969</v>
      </c>
      <c r="H69" s="2" t="e">
        <f>_xll.SimulationMedian(F69)</f>
        <v>#N/A</v>
      </c>
      <c r="I69" s="14" t="e">
        <f>H69/(1+Inputs!$D$3)^Detail!$A69</f>
        <v>#N/A</v>
      </c>
      <c r="J69" s="15" t="e">
        <f>_xll.SimulationInterval(G69,$C$5,)</f>
        <v>#N/A</v>
      </c>
      <c r="K69" s="17">
        <f>LN(_xll.LognormalValue(K$2,K$3))</f>
        <v>7.5572641756666364E-2</v>
      </c>
      <c r="L69" s="14">
        <f t="shared" si="19"/>
        <v>47284729.590103894</v>
      </c>
      <c r="M69" s="14">
        <f>IF(Inputs!$G$2=1,L69,IF(Inputs!$G$2=2,AVERAGE(L68:L69),IF(Inputs!$G$2=3,AVERAGE(L67:L69),IF(Inputs!$G$2=4,AVERAGE(L66:L69),IF(Inputs!$G$2=5,AVERAGE(L65:L69))))))</f>
        <v>41318322.080576114</v>
      </c>
      <c r="N69" s="14">
        <f>IF(Inputs!$G$3="Yes",-MIN(MAX(Inputs!$G$1*M69,-Detail!N68),L69*(1+K69)),-Inputs!$G$1*M69)</f>
        <v>-1652732.8832230447</v>
      </c>
      <c r="O69" s="14">
        <f t="shared" ref="O69:O100" si="25">MAX(L69*(1+K69)+N69,0)</f>
        <v>49205428.636754617</v>
      </c>
      <c r="P69" s="14">
        <f>O69/(1+Inputs!$D$3)^Detail!$A69</f>
        <v>7204326.9432568988</v>
      </c>
      <c r="Q69" s="2" t="e">
        <f>_xll.SimulationMedian(O69)</f>
        <v>#N/A</v>
      </c>
      <c r="R69" s="14" t="e">
        <f>Q69/(1+Inputs!$D$3)^Detail!$A69</f>
        <v>#N/A</v>
      </c>
      <c r="S69" s="15" t="e">
        <f>_xll.SimulationInterval(P69,$C$5,)</f>
        <v>#N/A</v>
      </c>
      <c r="T69" s="17">
        <f>LN(_xll.LognormalValue(T$2,T$3))</f>
        <v>-4.7896868197852931E-3</v>
      </c>
      <c r="U69" s="14">
        <f t="shared" si="20"/>
        <v>37943569.299445875</v>
      </c>
      <c r="V69" s="14">
        <f>IF(Inputs!$G$2=1,U69,IF(Inputs!$G$2=2,AVERAGE(U68:U69),IF(Inputs!$G$2=3,AVERAGE(U67:U69),IF(Inputs!$G$2=4,AVERAGE(U66:U69),IF(Inputs!$G$2=5,AVERAGE(U65:U69))))))</f>
        <v>35635110.090474933</v>
      </c>
      <c r="W69" s="14">
        <f>IF(Inputs!$G$3="Yes",-MIN(MAX(Inputs!$G$1*V69,-Detail!W68),U69*(1+T69)),-Inputs!$G$1*V69)</f>
        <v>-1425404.4036189974</v>
      </c>
      <c r="X69" s="14">
        <f t="shared" ref="X69:X100" si="26">MAX(U69*(1+T69)+W69,0)</f>
        <v>36336427.082057707</v>
      </c>
      <c r="Y69" s="14">
        <f>X69/(1+Inputs!$D$3)^Detail!$A69</f>
        <v>5320134.5441266717</v>
      </c>
      <c r="Z69" s="2" t="e">
        <f>_xll.SimulationMedian(X69)</f>
        <v>#N/A</v>
      </c>
      <c r="AA69" s="14" t="e">
        <f>Z69/(1+Inputs!$D$3)^Detail!$A69</f>
        <v>#N/A</v>
      </c>
      <c r="AB69" s="15" t="e">
        <f>_xll.SimulationInterval(Y69,$C$5,)</f>
        <v>#N/A</v>
      </c>
      <c r="AC69" s="17">
        <f>LN(_xll.LognormalValue(AC$2,AC$3))</f>
        <v>2.8601398324836023E-2</v>
      </c>
      <c r="AD69" s="14">
        <f t="shared" si="21"/>
        <v>16804331.777621396</v>
      </c>
      <c r="AE69" s="14">
        <f>IF(Inputs!$G$2=1,AD69,IF(Inputs!$G$2=2,AVERAGE(AD68:AD69),IF(Inputs!$G$2=3,AVERAGE(AD67:AD69),IF(Inputs!$G$2=4,AVERAGE(AD66:AD69),IF(Inputs!$G$2=5,AVERAGE(AD65:AD69))))))</f>
        <v>16946129.236007351</v>
      </c>
      <c r="AF69" s="14">
        <f>IF(Inputs!$G$3="Yes",-MIN(MAX(Inputs!$G$1*AE69,-Detail!AF68),AD69*(1+AC69)),-Inputs!$G$1*AE69)</f>
        <v>-677845.16944029403</v>
      </c>
      <c r="AG69" s="14">
        <f t="shared" ref="AG69:AG100" si="27">MAX(AD69*(1+AC69)+AF69,0)</f>
        <v>16607113.994935552</v>
      </c>
      <c r="AH69" s="14">
        <f>AG69/(1+Inputs!$D$3)^Detail!$A69</f>
        <v>2431501.6070012241</v>
      </c>
      <c r="AI69" s="2" t="e">
        <f>_xll.SimulationMedian(AG69)</f>
        <v>#N/A</v>
      </c>
      <c r="AJ69" s="14" t="e">
        <f>AI69/(1+Inputs!$D$3)^Detail!$A69</f>
        <v>#N/A</v>
      </c>
      <c r="AK69" s="15" t="e">
        <f>_xll.SimulationInterval(AH69,$C$5,)</f>
        <v>#N/A</v>
      </c>
      <c r="AL69" s="17">
        <f>LN(_xll.LognormalValue(AL$2,AL$3))</f>
        <v>0.11989496082747632</v>
      </c>
      <c r="AM69" s="14">
        <f t="shared" si="22"/>
        <v>13424734.509527288</v>
      </c>
      <c r="AN69" s="14">
        <f>IF(Inputs!$G$2=1,AM69,IF(Inputs!$G$2=2,AVERAGE(AM68:AM69),IF(Inputs!$G$2=3,AVERAGE(AM67:AM69),IF(Inputs!$G$2=4,AVERAGE(AM66:AM69),IF(Inputs!$G$2=5,AVERAGE(AM65:AM69))))))</f>
        <v>12617782.114317194</v>
      </c>
      <c r="AO69" s="14">
        <f>IF(Inputs!$G$3="Yes",-MIN(MAX(Inputs!$G$1*AN69,-Detail!AO68),AM69*(1+AL69)),-Inputs!$G$1*AN69)</f>
        <v>-504711.28457268776</v>
      </c>
      <c r="AP69" s="14">
        <f t="shared" ref="AP69:AP100" si="28">MAX(AM69*(1+AL69)+AO69,0)</f>
        <v>14529581.243093647</v>
      </c>
      <c r="AQ69" s="14">
        <f>AP69/(1+Inputs!$D$3)^Detail!$A69</f>
        <v>2127323.2755800174</v>
      </c>
      <c r="AR69" s="2" t="e">
        <f>_xll.SimulationMedian(AP69)</f>
        <v>#N/A</v>
      </c>
      <c r="AS69" s="14" t="e">
        <f>AR69/(1+Inputs!$D$3)^Detail!$A69</f>
        <v>#N/A</v>
      </c>
      <c r="AT69" s="15" t="e">
        <f>_xll.SimulationInterval(AQ69,$C$5,)</f>
        <v>#N/A</v>
      </c>
      <c r="AU69" s="17">
        <f>LN(_xll.LognormalValue(AU$2,AU$3))</f>
        <v>6.85838286814031E-2</v>
      </c>
      <c r="AV69" s="14">
        <f t="shared" si="23"/>
        <v>5382126.8196075968</v>
      </c>
      <c r="AW69" s="14">
        <f>IF(Inputs!$G$2=1,AV69,IF(Inputs!$G$2=2,AVERAGE(AV68:AV69),IF(Inputs!$G$2=3,AVERAGE(AV67:AV69),IF(Inputs!$G$2=4,AVERAGE(AV66:AV69),IF(Inputs!$G$2=5,AVERAGE(AV65:AV69))))))</f>
        <v>5380387.7197505394</v>
      </c>
      <c r="AX69" s="14">
        <f>IF(Inputs!$G$3="Yes",-MIN(MAX(Inputs!$G$1*AW69,-Detail!AX68),AV69*(1+AU69)),-Inputs!$G$1*AW69)</f>
        <v>-215215.50879002159</v>
      </c>
      <c r="AY69" s="14">
        <f t="shared" ref="AY69:AY100" si="29">MAX(AV69*(1+AU69)+AX69,0)</f>
        <v>5536038.1745551275</v>
      </c>
      <c r="AZ69" s="14">
        <f>AY69/(1+Inputs!$D$3)^Detail!$A69</f>
        <v>810549.36588957615</v>
      </c>
      <c r="BA69" s="2" t="e">
        <f>_xll.SimulationMedian(AY69)</f>
        <v>#N/A</v>
      </c>
      <c r="BB69" s="14" t="e">
        <f>BA69/(1+Inputs!$D$3)^Detail!$A69</f>
        <v>#N/A</v>
      </c>
      <c r="BC69" s="15" t="e">
        <f>_xll.SimulationInterval(AZ69,$C$5,)</f>
        <v>#N/A</v>
      </c>
    </row>
    <row r="70" spans="1:55" x14ac:dyDescent="0.2">
      <c r="A70" s="11">
        <v>66</v>
      </c>
      <c r="B70" s="17">
        <f>LN(_xll.LognormalValue(B$2,B$3))</f>
        <v>0.44082734889952874</v>
      </c>
      <c r="C70" s="14">
        <f t="shared" ref="C70:C104" si="30">F69</f>
        <v>75833748.067666262</v>
      </c>
      <c r="D70" s="13">
        <f>IF(Inputs!$G$2=1,C70,IF(Inputs!$G$2=2,AVERAGE(C69:C70),IF(Inputs!$G$2=3,AVERAGE(C68:C70),IF(Inputs!$G$2=4,AVERAGE(C67:C70),IF(Inputs!$G$2=5,AVERAGE(C66:C70))))))</f>
        <v>82320728.987503439</v>
      </c>
      <c r="E70" s="14">
        <f>IF(Inputs!$G$3="Yes",-MIN(MAX(Inputs!$G$1*D70,-Detail!E69),C70*(1+B70)),-Inputs!$G$1*D70)</f>
        <v>-3292829.1595001374</v>
      </c>
      <c r="F70" s="14">
        <f t="shared" si="24"/>
        <v>105970509.02595019</v>
      </c>
      <c r="G70" s="14">
        <f>F70/(1+Inputs!$D$3)^Detail!$A70</f>
        <v>15063579.710765515</v>
      </c>
      <c r="H70" s="2" t="e">
        <f>_xll.SimulationMedian(F70)</f>
        <v>#N/A</v>
      </c>
      <c r="I70" s="14" t="e">
        <f>H70/(1+Inputs!$D$3)^Detail!$A70</f>
        <v>#N/A</v>
      </c>
      <c r="J70" s="15" t="e">
        <f>_xll.SimulationInterval(G70,$C$5,)</f>
        <v>#N/A</v>
      </c>
      <c r="K70" s="17">
        <f>LN(_xll.LognormalValue(K$2,K$3))</f>
        <v>-6.2624381719738565E-3</v>
      </c>
      <c r="L70" s="14">
        <f t="shared" ref="L70:L104" si="31">O69</f>
        <v>49205428.636754617</v>
      </c>
      <c r="M70" s="14">
        <f>IF(Inputs!$G$2=1,L70,IF(Inputs!$G$2=2,AVERAGE(L69:L70),IF(Inputs!$G$2=3,AVERAGE(L68:L70),IF(Inputs!$G$2=4,AVERAGE(L67:L70),IF(Inputs!$G$2=5,AVERAGE(L66:L70))))))</f>
        <v>45632682.775360763</v>
      </c>
      <c r="N70" s="14">
        <f>IF(Inputs!$G$3="Yes",-MIN(MAX(Inputs!$G$1*M70,-Detail!N69),L70*(1+K70)),-Inputs!$G$1*M70)</f>
        <v>-1825307.3110144306</v>
      </c>
      <c r="O70" s="14">
        <f t="shared" si="25"/>
        <v>47071975.37117704</v>
      </c>
      <c r="P70" s="14">
        <f>O70/(1+Inputs!$D$3)^Detail!$A70</f>
        <v>6691224.3761448571</v>
      </c>
      <c r="Q70" s="2" t="e">
        <f>_xll.SimulationMedian(O70)</f>
        <v>#N/A</v>
      </c>
      <c r="R70" s="14" t="e">
        <f>Q70/(1+Inputs!$D$3)^Detail!$A70</f>
        <v>#N/A</v>
      </c>
      <c r="S70" s="15" t="e">
        <f>_xll.SimulationInterval(P70,$C$5,)</f>
        <v>#N/A</v>
      </c>
      <c r="T70" s="17">
        <f>LN(_xll.LognormalValue(T$2,T$3))</f>
        <v>-6.9934626161420835E-2</v>
      </c>
      <c r="U70" s="14">
        <f t="shared" ref="U70:U104" si="32">X69</f>
        <v>36336427.082057707</v>
      </c>
      <c r="V70" s="14">
        <f>IF(Inputs!$G$2=1,U70,IF(Inputs!$G$2=2,AVERAGE(U69:U70),IF(Inputs!$G$2=3,AVERAGE(U68:U70),IF(Inputs!$G$2=4,AVERAGE(U67:U70),IF(Inputs!$G$2=5,AVERAGE(U66:U70))))))</f>
        <v>36889588.399907589</v>
      </c>
      <c r="W70" s="14">
        <f>IF(Inputs!$G$3="Yes",-MIN(MAX(Inputs!$G$1*V70,-Detail!W69),U70*(1+T70)),-Inputs!$G$1*V70)</f>
        <v>-1475583.5359963037</v>
      </c>
      <c r="X70" s="14">
        <f t="shared" si="26"/>
        <v>32319669.102035969</v>
      </c>
      <c r="Y70" s="14">
        <f>X70/(1+Inputs!$D$3)^Detail!$A70</f>
        <v>4594201.879551826</v>
      </c>
      <c r="Z70" s="2" t="e">
        <f>_xll.SimulationMedian(X70)</f>
        <v>#N/A</v>
      </c>
      <c r="AA70" s="14" t="e">
        <f>Z70/(1+Inputs!$D$3)^Detail!$A70</f>
        <v>#N/A</v>
      </c>
      <c r="AB70" s="15" t="e">
        <f>_xll.SimulationInterval(Y70,$C$5,)</f>
        <v>#N/A</v>
      </c>
      <c r="AC70" s="17">
        <f>LN(_xll.LognormalValue(AC$2,AC$3))</f>
        <v>2.5977797934729929E-2</v>
      </c>
      <c r="AD70" s="14">
        <f t="shared" ref="AD70:AD104" si="33">AG69</f>
        <v>16607113.994935552</v>
      </c>
      <c r="AE70" s="14">
        <f>IF(Inputs!$G$2=1,AD70,IF(Inputs!$G$2=2,AVERAGE(AD69:AD70),IF(Inputs!$G$2=3,AVERAGE(AD68:AD70),IF(Inputs!$G$2=4,AVERAGE(AD67:AD70),IF(Inputs!$G$2=5,AVERAGE(AD66:AD70))))))</f>
        <v>16992161.369313143</v>
      </c>
      <c r="AF70" s="14">
        <f>IF(Inputs!$G$3="Yes",-MIN(MAX(Inputs!$G$1*AE70,-Detail!AF69),AD70*(1+AC70)),-Inputs!$G$1*AE70)</f>
        <v>-679686.4547725257</v>
      </c>
      <c r="AG70" s="14">
        <f t="shared" si="27"/>
        <v>16358843.791802486</v>
      </c>
      <c r="AH70" s="14">
        <f>AG70/(1+Inputs!$D$3)^Detail!$A70</f>
        <v>2325389.8626969322</v>
      </c>
      <c r="AI70" s="2" t="e">
        <f>_xll.SimulationMedian(AG70)</f>
        <v>#N/A</v>
      </c>
      <c r="AJ70" s="14" t="e">
        <f>AI70/(1+Inputs!$D$3)^Detail!$A70</f>
        <v>#N/A</v>
      </c>
      <c r="AK70" s="15" t="e">
        <f>_xll.SimulationInterval(AH70,$C$5,)</f>
        <v>#N/A</v>
      </c>
      <c r="AL70" s="17">
        <f>LN(_xll.LognormalValue(AL$2,AL$3))</f>
        <v>0.12654988620331606</v>
      </c>
      <c r="AM70" s="14">
        <f t="shared" ref="AM70:AM104" si="34">AP69</f>
        <v>14529581.243093647</v>
      </c>
      <c r="AN70" s="14">
        <f>IF(Inputs!$G$2=1,AM70,IF(Inputs!$G$2=2,AVERAGE(AM69:AM70),IF(Inputs!$G$2=3,AVERAGE(AM68:AM70),IF(Inputs!$G$2=4,AVERAGE(AM67:AM70),IF(Inputs!$G$2=5,AVERAGE(AM66:AM70))))))</f>
        <v>13671116.980290284</v>
      </c>
      <c r="AO70" s="14">
        <f>IF(Inputs!$G$3="Yes",-MIN(MAX(Inputs!$G$1*AN70,-Detail!AO69),AM70*(1+AL70)),-Inputs!$G$1*AN70)</f>
        <v>-546844.67921161139</v>
      </c>
      <c r="AP70" s="14">
        <f t="shared" si="28"/>
        <v>15821453.416777372</v>
      </c>
      <c r="AQ70" s="14">
        <f>AP70/(1+Inputs!$D$3)^Detail!$A70</f>
        <v>2249000.4707387728</v>
      </c>
      <c r="AR70" s="2" t="e">
        <f>_xll.SimulationMedian(AP70)</f>
        <v>#N/A</v>
      </c>
      <c r="AS70" s="14" t="e">
        <f>AR70/(1+Inputs!$D$3)^Detail!$A70</f>
        <v>#N/A</v>
      </c>
      <c r="AT70" s="15" t="e">
        <f>_xll.SimulationInterval(AQ70,$C$5,)</f>
        <v>#N/A</v>
      </c>
      <c r="AU70" s="17">
        <f>LN(_xll.LognormalValue(AU$2,AU$3))</f>
        <v>0.12611978941195523</v>
      </c>
      <c r="AV70" s="14">
        <f t="shared" ref="AV70:AV104" si="35">AY69</f>
        <v>5536038.1745551275</v>
      </c>
      <c r="AW70" s="14">
        <f>IF(Inputs!$G$2=1,AV70,IF(Inputs!$G$2=2,AVERAGE(AV69:AV70),IF(Inputs!$G$2=3,AVERAGE(AV68:AV70),IF(Inputs!$G$2=4,AVERAGE(AV67:AV70),IF(Inputs!$G$2=5,AVERAGE(AV66:AV70))))))</f>
        <v>5460345.4775923071</v>
      </c>
      <c r="AX70" s="14">
        <f>IF(Inputs!$G$3="Yes",-MIN(MAX(Inputs!$G$1*AW70,-Detail!AX69),AV70*(1+AU70)),-Inputs!$G$1*AW70)</f>
        <v>-218413.81910369228</v>
      </c>
      <c r="AY70" s="14">
        <f t="shared" si="29"/>
        <v>6015828.3242028728</v>
      </c>
      <c r="AZ70" s="14">
        <f>AY70/(1+Inputs!$D$3)^Detail!$A70</f>
        <v>855142.72150679003</v>
      </c>
      <c r="BA70" s="2" t="e">
        <f>_xll.SimulationMedian(AY70)</f>
        <v>#N/A</v>
      </c>
      <c r="BB70" s="14" t="e">
        <f>BA70/(1+Inputs!$D$3)^Detail!$A70</f>
        <v>#N/A</v>
      </c>
      <c r="BC70" s="15" t="e">
        <f>_xll.SimulationInterval(AZ70,$C$5,)</f>
        <v>#N/A</v>
      </c>
    </row>
    <row r="71" spans="1:55" x14ac:dyDescent="0.2">
      <c r="A71" s="11">
        <v>67</v>
      </c>
      <c r="B71" s="17">
        <f>LN(_xll.LognormalValue(B$2,B$3))</f>
        <v>0.34656167653954961</v>
      </c>
      <c r="C71" s="14">
        <f t="shared" si="30"/>
        <v>105970509.02595019</v>
      </c>
      <c r="D71" s="13">
        <f>IF(Inputs!$G$2=1,C71,IF(Inputs!$G$2=2,AVERAGE(C70:C71),IF(Inputs!$G$2=3,AVERAGE(C69:C71),IF(Inputs!$G$2=4,AVERAGE(C68:C71),IF(Inputs!$G$2=5,AVERAGE(C67:C71))))))</f>
        <v>85713297.415403575</v>
      </c>
      <c r="E71" s="14">
        <f>IF(Inputs!$G$3="Yes",-MIN(MAX(Inputs!$G$1*D71,-Detail!E70),C71*(1+B71)),-Inputs!$G$1*D71)</f>
        <v>-3428531.8966161432</v>
      </c>
      <c r="F71" s="14">
        <f t="shared" si="24"/>
        <v>139267294.40111685</v>
      </c>
      <c r="G71" s="14">
        <f>F71/(1+Inputs!$D$3)^Detail!$A71</f>
        <v>19220075.230041318</v>
      </c>
      <c r="H71" s="2" t="e">
        <f>_xll.SimulationMedian(F71)</f>
        <v>#N/A</v>
      </c>
      <c r="I71" s="14" t="e">
        <f>H71/(1+Inputs!$D$3)^Detail!$A71</f>
        <v>#N/A</v>
      </c>
      <c r="J71" s="15" t="e">
        <f>_xll.SimulationInterval(G71,$C$5,)</f>
        <v>#N/A</v>
      </c>
      <c r="K71" s="17">
        <f>LN(_xll.LognormalValue(K$2,K$3))</f>
        <v>4.9691989883185225E-2</v>
      </c>
      <c r="L71" s="14">
        <f t="shared" si="31"/>
        <v>47071975.37117704</v>
      </c>
      <c r="M71" s="14">
        <f>IF(Inputs!$G$2=1,L71,IF(Inputs!$G$2=2,AVERAGE(L70:L71),IF(Inputs!$G$2=3,AVERAGE(L69:L71),IF(Inputs!$G$2=4,AVERAGE(L68:L71),IF(Inputs!$G$2=5,AVERAGE(L67:L71))))))</f>
        <v>47854044.532678515</v>
      </c>
      <c r="N71" s="14">
        <f>IF(Inputs!$G$3="Yes",-MIN(MAX(Inputs!$G$1*M71,-Detail!N70),L71*(1+K71)),-Inputs!$G$1*M71)</f>
        <v>-1914161.7813071406</v>
      </c>
      <c r="O71" s="14">
        <f t="shared" si="25"/>
        <v>47496913.713795967</v>
      </c>
      <c r="P71" s="14">
        <f>O71/(1+Inputs!$D$3)^Detail!$A71</f>
        <v>6554979.4637686219</v>
      </c>
      <c r="Q71" s="2" t="e">
        <f>_xll.SimulationMedian(O71)</f>
        <v>#N/A</v>
      </c>
      <c r="R71" s="14" t="e">
        <f>Q71/(1+Inputs!$D$3)^Detail!$A71</f>
        <v>#N/A</v>
      </c>
      <c r="S71" s="15" t="e">
        <f>_xll.SimulationInterval(P71,$C$5,)</f>
        <v>#N/A</v>
      </c>
      <c r="T71" s="17">
        <f>LN(_xll.LognormalValue(T$2,T$3))</f>
        <v>-4.093442686040049E-2</v>
      </c>
      <c r="U71" s="14">
        <f t="shared" si="32"/>
        <v>32319669.102035969</v>
      </c>
      <c r="V71" s="14">
        <f>IF(Inputs!$G$2=1,U71,IF(Inputs!$G$2=2,AVERAGE(U70:U71),IF(Inputs!$G$2=3,AVERAGE(U69:U71),IF(Inputs!$G$2=4,AVERAGE(U68:U71),IF(Inputs!$G$2=5,AVERAGE(U67:U71))))))</f>
        <v>35533221.82784652</v>
      </c>
      <c r="W71" s="14">
        <f>IF(Inputs!$G$3="Yes",-MIN(MAX(Inputs!$G$1*V71,-Detail!W70),U71*(1+T71)),-Inputs!$G$1*V71)</f>
        <v>-1421328.8731138608</v>
      </c>
      <c r="X71" s="14">
        <f t="shared" si="26"/>
        <v>29575353.097912472</v>
      </c>
      <c r="Y71" s="14">
        <f>X71/(1+Inputs!$D$3)^Detail!$A71</f>
        <v>4081651.1438765675</v>
      </c>
      <c r="Z71" s="2" t="e">
        <f>_xll.SimulationMedian(X71)</f>
        <v>#N/A</v>
      </c>
      <c r="AA71" s="14" t="e">
        <f>Z71/(1+Inputs!$D$3)^Detail!$A71</f>
        <v>#N/A</v>
      </c>
      <c r="AB71" s="15" t="e">
        <f>_xll.SimulationInterval(Y71,$C$5,)</f>
        <v>#N/A</v>
      </c>
      <c r="AC71" s="17">
        <f>LN(_xll.LognormalValue(AC$2,AC$3))</f>
        <v>3.129251818494589E-2</v>
      </c>
      <c r="AD71" s="14">
        <f t="shared" si="33"/>
        <v>16358843.791802486</v>
      </c>
      <c r="AE71" s="14">
        <f>IF(Inputs!$G$2=1,AD71,IF(Inputs!$G$2=2,AVERAGE(AD70:AD71),IF(Inputs!$G$2=3,AVERAGE(AD69:AD71),IF(Inputs!$G$2=4,AVERAGE(AD68:AD71),IF(Inputs!$G$2=5,AVERAGE(AD67:AD71))))))</f>
        <v>16590096.521453144</v>
      </c>
      <c r="AF71" s="14">
        <f>IF(Inputs!$G$3="Yes",-MIN(MAX(Inputs!$G$1*AE71,-Detail!AF70),AD71*(1+AC71)),-Inputs!$G$1*AE71)</f>
        <v>-663603.86085812573</v>
      </c>
      <c r="AG71" s="14">
        <f t="shared" si="27"/>
        <v>16207149.347784029</v>
      </c>
      <c r="AH71" s="14">
        <f>AG71/(1+Inputs!$D$3)^Detail!$A71</f>
        <v>2236724.9329317482</v>
      </c>
      <c r="AI71" s="2" t="e">
        <f>_xll.SimulationMedian(AG71)</f>
        <v>#N/A</v>
      </c>
      <c r="AJ71" s="14" t="e">
        <f>AI71/(1+Inputs!$D$3)^Detail!$A71</f>
        <v>#N/A</v>
      </c>
      <c r="AK71" s="15" t="e">
        <f>_xll.SimulationInterval(AH71,$C$5,)</f>
        <v>#N/A</v>
      </c>
      <c r="AL71" s="17">
        <f>LN(_xll.LognormalValue(AL$2,AL$3))</f>
        <v>-4.8710848356694675E-2</v>
      </c>
      <c r="AM71" s="14">
        <f t="shared" si="34"/>
        <v>15821453.416777372</v>
      </c>
      <c r="AN71" s="14">
        <f>IF(Inputs!$G$2=1,AM71,IF(Inputs!$G$2=2,AVERAGE(AM70:AM71),IF(Inputs!$G$2=3,AVERAGE(AM69:AM71),IF(Inputs!$G$2=4,AVERAGE(AM68:AM71),IF(Inputs!$G$2=5,AVERAGE(AM67:AM71))))))</f>
        <v>14591923.056466103</v>
      </c>
      <c r="AO71" s="14">
        <f>IF(Inputs!$G$3="Yes",-MIN(MAX(Inputs!$G$1*AN71,-Detail!AO70),AM71*(1+AL71)),-Inputs!$G$1*AN71)</f>
        <v>-583676.92225864413</v>
      </c>
      <c r="AP71" s="14">
        <f t="shared" si="28"/>
        <v>14467100.076351577</v>
      </c>
      <c r="AQ71" s="14">
        <f>AP71/(1+Inputs!$D$3)^Detail!$A71</f>
        <v>1996583.2826991715</v>
      </c>
      <c r="AR71" s="2" t="e">
        <f>_xll.SimulationMedian(AP71)</f>
        <v>#N/A</v>
      </c>
      <c r="AS71" s="14" t="e">
        <f>AR71/(1+Inputs!$D$3)^Detail!$A71</f>
        <v>#N/A</v>
      </c>
      <c r="AT71" s="15" t="e">
        <f>_xll.SimulationInterval(AQ71,$C$5,)</f>
        <v>#N/A</v>
      </c>
      <c r="AU71" s="17">
        <f>LN(_xll.LognormalValue(AU$2,AU$3))</f>
        <v>5.4829927876362011E-2</v>
      </c>
      <c r="AV71" s="14">
        <f t="shared" si="35"/>
        <v>6015828.3242028728</v>
      </c>
      <c r="AW71" s="14">
        <f>IF(Inputs!$G$2=1,AV71,IF(Inputs!$G$2=2,AVERAGE(AV70:AV71),IF(Inputs!$G$2=3,AVERAGE(AV69:AV71),IF(Inputs!$G$2=4,AVERAGE(AV68:AV71),IF(Inputs!$G$2=5,AVERAGE(AV67:AV71))))))</f>
        <v>5644664.4394551991</v>
      </c>
      <c r="AX71" s="14">
        <f>IF(Inputs!$G$3="Yes",-MIN(MAX(Inputs!$G$1*AW71,-Detail!AX70),AV71*(1+AU71)),-Inputs!$G$1*AW71)</f>
        <v>-225786.57757820797</v>
      </c>
      <c r="AY71" s="14">
        <f t="shared" si="29"/>
        <v>6119889.1797572831</v>
      </c>
      <c r="AZ71" s="14">
        <f>AY71/(1+Inputs!$D$3)^Detail!$A71</f>
        <v>844596.93814161979</v>
      </c>
      <c r="BA71" s="2" t="e">
        <f>_xll.SimulationMedian(AY71)</f>
        <v>#N/A</v>
      </c>
      <c r="BB71" s="14" t="e">
        <f>BA71/(1+Inputs!$D$3)^Detail!$A71</f>
        <v>#N/A</v>
      </c>
      <c r="BC71" s="15" t="e">
        <f>_xll.SimulationInterval(AZ71,$C$5,)</f>
        <v>#N/A</v>
      </c>
    </row>
    <row r="72" spans="1:55" x14ac:dyDescent="0.2">
      <c r="A72" s="11">
        <v>68</v>
      </c>
      <c r="B72" s="17">
        <f>LN(_xll.LognormalValue(B$2,B$3))</f>
        <v>7.9291890097353906E-2</v>
      </c>
      <c r="C72" s="14">
        <f t="shared" si="30"/>
        <v>139267294.40111685</v>
      </c>
      <c r="D72" s="13">
        <f>IF(Inputs!$G$2=1,C72,IF(Inputs!$G$2=2,AVERAGE(C71:C72),IF(Inputs!$G$2=3,AVERAGE(C70:C72),IF(Inputs!$G$2=4,AVERAGE(C69:C72),IF(Inputs!$G$2=5,AVERAGE(C68:C72))))))</f>
        <v>107023850.49824445</v>
      </c>
      <c r="E72" s="14">
        <f>IF(Inputs!$G$3="Yes",-MIN(MAX(Inputs!$G$1*D72,-Detail!E71),C72*(1+B72)),-Inputs!$G$1*D72)</f>
        <v>-4280954.0199297778</v>
      </c>
      <c r="F72" s="14">
        <f t="shared" si="24"/>
        <v>146029107.38299626</v>
      </c>
      <c r="G72" s="14">
        <f>F72/(1+Inputs!$D$3)^Detail!$A72</f>
        <v>19566274.884945784</v>
      </c>
      <c r="H72" s="2" t="e">
        <f>_xll.SimulationMedian(F72)</f>
        <v>#N/A</v>
      </c>
      <c r="I72" s="14" t="e">
        <f>H72/(1+Inputs!$D$3)^Detail!$A72</f>
        <v>#N/A</v>
      </c>
      <c r="J72" s="15" t="e">
        <f>_xll.SimulationInterval(G72,$C$5,)</f>
        <v>#N/A</v>
      </c>
      <c r="K72" s="17">
        <f>LN(_xll.LognormalValue(K$2,K$3))</f>
        <v>-4.6400831784581568E-3</v>
      </c>
      <c r="L72" s="14">
        <f t="shared" si="31"/>
        <v>47496913.713795967</v>
      </c>
      <c r="M72" s="14">
        <f>IF(Inputs!$G$2=1,L72,IF(Inputs!$G$2=2,AVERAGE(L71:L72),IF(Inputs!$G$2=3,AVERAGE(L70:L72),IF(Inputs!$G$2=4,AVERAGE(L69:L72),IF(Inputs!$G$2=5,AVERAGE(L68:L72))))))</f>
        <v>47924772.573909201</v>
      </c>
      <c r="N72" s="14">
        <f>IF(Inputs!$G$3="Yes",-MIN(MAX(Inputs!$G$1*M72,-Detail!N71),L72*(1+K72)),-Inputs!$G$1*M72)</f>
        <v>-1916990.9029563682</v>
      </c>
      <c r="O72" s="14">
        <f t="shared" si="25"/>
        <v>45359533.180487536</v>
      </c>
      <c r="P72" s="14">
        <f>O72/(1+Inputs!$D$3)^Detail!$A72</f>
        <v>6077672.5323295463</v>
      </c>
      <c r="Q72" s="2" t="e">
        <f>_xll.SimulationMedian(O72)</f>
        <v>#N/A</v>
      </c>
      <c r="R72" s="14" t="e">
        <f>Q72/(1+Inputs!$D$3)^Detail!$A72</f>
        <v>#N/A</v>
      </c>
      <c r="S72" s="15" t="e">
        <f>_xll.SimulationInterval(P72,$C$5,)</f>
        <v>#N/A</v>
      </c>
      <c r="T72" s="17">
        <f>LN(_xll.LognormalValue(T$2,T$3))</f>
        <v>0.16628508941022621</v>
      </c>
      <c r="U72" s="14">
        <f t="shared" si="32"/>
        <v>29575353.097912472</v>
      </c>
      <c r="V72" s="14">
        <f>IF(Inputs!$G$2=1,U72,IF(Inputs!$G$2=2,AVERAGE(U71:U72),IF(Inputs!$G$2=3,AVERAGE(U70:U72),IF(Inputs!$G$2=4,AVERAGE(U69:U72),IF(Inputs!$G$2=5,AVERAGE(U68:U72))))))</f>
        <v>32743816.427335385</v>
      </c>
      <c r="W72" s="14">
        <f>IF(Inputs!$G$3="Yes",-MIN(MAX(Inputs!$G$1*V72,-Detail!W71),U72*(1+T72)),-Inputs!$G$1*V72)</f>
        <v>-1309752.6570934155</v>
      </c>
      <c r="X72" s="14">
        <f t="shared" si="26"/>
        <v>33183540.675044436</v>
      </c>
      <c r="Y72" s="14">
        <f>X72/(1+Inputs!$D$3)^Detail!$A72</f>
        <v>4446225.0721071055</v>
      </c>
      <c r="Z72" s="2" t="e">
        <f>_xll.SimulationMedian(X72)</f>
        <v>#N/A</v>
      </c>
      <c r="AA72" s="14" t="e">
        <f>Z72/(1+Inputs!$D$3)^Detail!$A72</f>
        <v>#N/A</v>
      </c>
      <c r="AB72" s="15" t="e">
        <f>_xll.SimulationInterval(Y72,$C$5,)</f>
        <v>#N/A</v>
      </c>
      <c r="AC72" s="17">
        <f>LN(_xll.LognormalValue(AC$2,AC$3))</f>
        <v>8.3041004857538847E-2</v>
      </c>
      <c r="AD72" s="14">
        <f t="shared" si="33"/>
        <v>16207149.347784029</v>
      </c>
      <c r="AE72" s="14">
        <f>IF(Inputs!$G$2=1,AD72,IF(Inputs!$G$2=2,AVERAGE(AD71:AD72),IF(Inputs!$G$2=3,AVERAGE(AD70:AD72),IF(Inputs!$G$2=4,AVERAGE(AD69:AD72),IF(Inputs!$G$2=5,AVERAGE(AD68:AD72))))))</f>
        <v>16391035.711507356</v>
      </c>
      <c r="AF72" s="14">
        <f>IF(Inputs!$G$3="Yes",-MIN(MAX(Inputs!$G$1*AE72,-Detail!AF71),AD72*(1+AC72)),-Inputs!$G$1*AE72)</f>
        <v>-655641.42846029426</v>
      </c>
      <c r="AG72" s="14">
        <f t="shared" si="27"/>
        <v>16897365.88703993</v>
      </c>
      <c r="AH72" s="14">
        <f>AG72/(1+Inputs!$D$3)^Detail!$A72</f>
        <v>2264058.9379910599</v>
      </c>
      <c r="AI72" s="2" t="e">
        <f>_xll.SimulationMedian(AG72)</f>
        <v>#N/A</v>
      </c>
      <c r="AJ72" s="14" t="e">
        <f>AI72/(1+Inputs!$D$3)^Detail!$A72</f>
        <v>#N/A</v>
      </c>
      <c r="AK72" s="15" t="e">
        <f>_xll.SimulationInterval(AH72,$C$5,)</f>
        <v>#N/A</v>
      </c>
      <c r="AL72" s="17">
        <f>LN(_xll.LognormalValue(AL$2,AL$3))</f>
        <v>0.16753489136693203</v>
      </c>
      <c r="AM72" s="14">
        <f t="shared" si="34"/>
        <v>14467100.076351577</v>
      </c>
      <c r="AN72" s="14">
        <f>IF(Inputs!$G$2=1,AM72,IF(Inputs!$G$2=2,AVERAGE(AM71:AM72),IF(Inputs!$G$2=3,AVERAGE(AM70:AM72),IF(Inputs!$G$2=4,AVERAGE(AM69:AM72),IF(Inputs!$G$2=5,AVERAGE(AM68:AM72))))))</f>
        <v>14939378.245407531</v>
      </c>
      <c r="AO72" s="14">
        <f>IF(Inputs!$G$3="Yes",-MIN(MAX(Inputs!$G$1*AN72,-Detail!AO71),AM72*(1+AL72)),-Inputs!$G$1*AN72)</f>
        <v>-597575.12981630128</v>
      </c>
      <c r="AP72" s="14">
        <f t="shared" si="28"/>
        <v>16293268.986221373</v>
      </c>
      <c r="AQ72" s="14">
        <f>AP72/(1+Inputs!$D$3)^Detail!$A72</f>
        <v>2183116.6777089429</v>
      </c>
      <c r="AR72" s="2" t="e">
        <f>_xll.SimulationMedian(AP72)</f>
        <v>#N/A</v>
      </c>
      <c r="AS72" s="14" t="e">
        <f>AR72/(1+Inputs!$D$3)^Detail!$A72</f>
        <v>#N/A</v>
      </c>
      <c r="AT72" s="15" t="e">
        <f>_xll.SimulationInterval(AQ72,$C$5,)</f>
        <v>#N/A</v>
      </c>
      <c r="AU72" s="17">
        <f>LN(_xll.LognormalValue(AU$2,AU$3))</f>
        <v>6.5270046250815741E-2</v>
      </c>
      <c r="AV72" s="14">
        <f t="shared" si="35"/>
        <v>6119889.1797572831</v>
      </c>
      <c r="AW72" s="14">
        <f>IF(Inputs!$G$2=1,AV72,IF(Inputs!$G$2=2,AVERAGE(AV71:AV72),IF(Inputs!$G$2=3,AVERAGE(AV70:AV72),IF(Inputs!$G$2=4,AVERAGE(AV69:AV72),IF(Inputs!$G$2=5,AVERAGE(AV68:AV72))))))</f>
        <v>5890585.2261717608</v>
      </c>
      <c r="AX72" s="14">
        <f>IF(Inputs!$G$3="Yes",-MIN(MAX(Inputs!$G$1*AW72,-Detail!AX71),AV72*(1+AU72)),-Inputs!$G$1*AW72)</f>
        <v>-235623.40904687042</v>
      </c>
      <c r="AY72" s="14">
        <f t="shared" si="29"/>
        <v>6283711.220523037</v>
      </c>
      <c r="AZ72" s="14">
        <f>AY72/(1+Inputs!$D$3)^Detail!$A72</f>
        <v>841947.35722042876</v>
      </c>
      <c r="BA72" s="2" t="e">
        <f>_xll.SimulationMedian(AY72)</f>
        <v>#N/A</v>
      </c>
      <c r="BB72" s="14" t="e">
        <f>BA72/(1+Inputs!$D$3)^Detail!$A72</f>
        <v>#N/A</v>
      </c>
      <c r="BC72" s="15" t="e">
        <f>_xll.SimulationInterval(AZ72,$C$5,)</f>
        <v>#N/A</v>
      </c>
    </row>
    <row r="73" spans="1:55" x14ac:dyDescent="0.2">
      <c r="A73" s="11">
        <v>69</v>
      </c>
      <c r="B73" s="17">
        <f>LN(_xll.LognormalValue(B$2,B$3))</f>
        <v>0.3523497277671459</v>
      </c>
      <c r="C73" s="14">
        <f t="shared" si="30"/>
        <v>146029107.38299626</v>
      </c>
      <c r="D73" s="13">
        <f>IF(Inputs!$G$2=1,C73,IF(Inputs!$G$2=2,AVERAGE(C72:C73),IF(Inputs!$G$2=3,AVERAGE(C71:C73),IF(Inputs!$G$2=4,AVERAGE(C70:C73),IF(Inputs!$G$2=5,AVERAGE(C69:C73))))))</f>
        <v>130422303.60335444</v>
      </c>
      <c r="E73" s="14">
        <f>IF(Inputs!$G$3="Yes",-MIN(MAX(Inputs!$G$1*D73,-Detail!E72),C73*(1+B73)),-Inputs!$G$1*D73)</f>
        <v>-5216892.1441341778</v>
      </c>
      <c r="F73" s="14">
        <f t="shared" si="24"/>
        <v>192265531.47134015</v>
      </c>
      <c r="G73" s="14">
        <f>F73/(1+Inputs!$D$3)^Detail!$A73</f>
        <v>25011107.8038144</v>
      </c>
      <c r="H73" s="2" t="e">
        <f>_xll.SimulationMedian(F73)</f>
        <v>#N/A</v>
      </c>
      <c r="I73" s="14" t="e">
        <f>H73/(1+Inputs!$D$3)^Detail!$A73</f>
        <v>#N/A</v>
      </c>
      <c r="J73" s="15" t="e">
        <f>_xll.SimulationInterval(G73,$C$5,)</f>
        <v>#N/A</v>
      </c>
      <c r="K73" s="17">
        <f>LN(_xll.LognormalValue(K$2,K$3))</f>
        <v>0.22935204148387406</v>
      </c>
      <c r="L73" s="14">
        <f t="shared" si="31"/>
        <v>45359533.180487536</v>
      </c>
      <c r="M73" s="14">
        <f>IF(Inputs!$G$2=1,L73,IF(Inputs!$G$2=2,AVERAGE(L72:L73),IF(Inputs!$G$2=3,AVERAGE(L71:L73),IF(Inputs!$G$2=4,AVERAGE(L70:L73),IF(Inputs!$G$2=5,AVERAGE(L69:L73))))))</f>
        <v>46642807.421820186</v>
      </c>
      <c r="N73" s="14">
        <f>IF(Inputs!$G$3="Yes",-MIN(MAX(Inputs!$G$1*M73,-Detail!N72),L73*(1+K73)),-Inputs!$G$1*M73)</f>
        <v>-1865712.2968728074</v>
      </c>
      <c r="O73" s="14">
        <f t="shared" si="25"/>
        <v>53897122.41931507</v>
      </c>
      <c r="P73" s="14">
        <f>O73/(1+Inputs!$D$3)^Detail!$A73</f>
        <v>7011276.1701429216</v>
      </c>
      <c r="Q73" s="2" t="e">
        <f>_xll.SimulationMedian(O73)</f>
        <v>#N/A</v>
      </c>
      <c r="R73" s="14" t="e">
        <f>Q73/(1+Inputs!$D$3)^Detail!$A73</f>
        <v>#N/A</v>
      </c>
      <c r="S73" s="15" t="e">
        <f>_xll.SimulationInterval(P73,$C$5,)</f>
        <v>#N/A</v>
      </c>
      <c r="T73" s="17">
        <f>LN(_xll.LognormalValue(T$2,T$3))</f>
        <v>-3.4413222745751419E-2</v>
      </c>
      <c r="U73" s="14">
        <f t="shared" si="32"/>
        <v>33183540.675044436</v>
      </c>
      <c r="V73" s="14">
        <f>IF(Inputs!$G$2=1,U73,IF(Inputs!$G$2=2,AVERAGE(U72:U73),IF(Inputs!$G$2=3,AVERAGE(U71:U73),IF(Inputs!$G$2=4,AVERAGE(U70:U73),IF(Inputs!$G$2=5,AVERAGE(U69:U73))))))</f>
        <v>31692854.291664291</v>
      </c>
      <c r="W73" s="14">
        <f>IF(Inputs!$G$3="Yes",-MIN(MAX(Inputs!$G$1*V73,-Detail!W72),U73*(1+T73)),-Inputs!$G$1*V73)</f>
        <v>-1267714.1716665716</v>
      </c>
      <c r="X73" s="14">
        <f t="shared" si="26"/>
        <v>30773873.926634859</v>
      </c>
      <c r="Y73" s="14">
        <f>X73/(1+Inputs!$D$3)^Detail!$A73</f>
        <v>4003258.7871050113</v>
      </c>
      <c r="Z73" s="2" t="e">
        <f>_xll.SimulationMedian(X73)</f>
        <v>#N/A</v>
      </c>
      <c r="AA73" s="14" t="e">
        <f>Z73/(1+Inputs!$D$3)^Detail!$A73</f>
        <v>#N/A</v>
      </c>
      <c r="AB73" s="15" t="e">
        <f>_xll.SimulationInterval(Y73,$C$5,)</f>
        <v>#N/A</v>
      </c>
      <c r="AC73" s="17">
        <f>LN(_xll.LognormalValue(AC$2,AC$3))</f>
        <v>0.11748345871106546</v>
      </c>
      <c r="AD73" s="14">
        <f t="shared" si="33"/>
        <v>16897365.88703993</v>
      </c>
      <c r="AE73" s="14">
        <f>IF(Inputs!$G$2=1,AD73,IF(Inputs!$G$2=2,AVERAGE(AD72:AD73),IF(Inputs!$G$2=3,AVERAGE(AD71:AD73),IF(Inputs!$G$2=4,AVERAGE(AD70:AD73),IF(Inputs!$G$2=5,AVERAGE(AD69:AD73))))))</f>
        <v>16487786.342208816</v>
      </c>
      <c r="AF73" s="14">
        <f>IF(Inputs!$G$3="Yes",-MIN(MAX(Inputs!$G$1*AE73,-Detail!AF72),AD73*(1+AC73)),-Inputs!$G$1*AE73)</f>
        <v>-659511.4536883526</v>
      </c>
      <c r="AG73" s="14">
        <f t="shared" si="27"/>
        <v>18223015.420867395</v>
      </c>
      <c r="AH73" s="14">
        <f>AG73/(1+Inputs!$D$3)^Detail!$A73</f>
        <v>2370564.2905100058</v>
      </c>
      <c r="AI73" s="2" t="e">
        <f>_xll.SimulationMedian(AG73)</f>
        <v>#N/A</v>
      </c>
      <c r="AJ73" s="14" t="e">
        <f>AI73/(1+Inputs!$D$3)^Detail!$A73</f>
        <v>#N/A</v>
      </c>
      <c r="AK73" s="15" t="e">
        <f>_xll.SimulationInterval(AH73,$C$5,)</f>
        <v>#N/A</v>
      </c>
      <c r="AL73" s="17">
        <f>LN(_xll.LognormalValue(AL$2,AL$3))</f>
        <v>0.11124482430681459</v>
      </c>
      <c r="AM73" s="14">
        <f t="shared" si="34"/>
        <v>16293268.986221373</v>
      </c>
      <c r="AN73" s="14">
        <f>IF(Inputs!$G$2=1,AM73,IF(Inputs!$G$2=2,AVERAGE(AM72:AM73),IF(Inputs!$G$2=3,AVERAGE(AM71:AM73),IF(Inputs!$G$2=4,AVERAGE(AM70:AM73),IF(Inputs!$G$2=5,AVERAGE(AM69:AM73))))))</f>
        <v>15527274.15978344</v>
      </c>
      <c r="AO73" s="14">
        <f>IF(Inputs!$G$3="Yes",-MIN(MAX(Inputs!$G$1*AN73,-Detail!AO72),AM73*(1+AL73)),-Inputs!$G$1*AN73)</f>
        <v>-621090.96639133757</v>
      </c>
      <c r="AP73" s="14">
        <f t="shared" si="28"/>
        <v>17484719.865585905</v>
      </c>
      <c r="AQ73" s="14">
        <f>AP73/(1+Inputs!$D$3)^Detail!$A73</f>
        <v>2274522.1680197613</v>
      </c>
      <c r="AR73" s="2" t="e">
        <f>_xll.SimulationMedian(AP73)</f>
        <v>#N/A</v>
      </c>
      <c r="AS73" s="14" t="e">
        <f>AR73/(1+Inputs!$D$3)^Detail!$A73</f>
        <v>#N/A</v>
      </c>
      <c r="AT73" s="15" t="e">
        <f>_xll.SimulationInterval(AQ73,$C$5,)</f>
        <v>#N/A</v>
      </c>
      <c r="AU73" s="17">
        <f>LN(_xll.LognormalValue(AU$2,AU$3))</f>
        <v>0.12499330606228858</v>
      </c>
      <c r="AV73" s="14">
        <f t="shared" si="35"/>
        <v>6283711.220523037</v>
      </c>
      <c r="AW73" s="14">
        <f>IF(Inputs!$G$2=1,AV73,IF(Inputs!$G$2=2,AVERAGE(AV72:AV73),IF(Inputs!$G$2=3,AVERAGE(AV71:AV73),IF(Inputs!$G$2=4,AVERAGE(AV70:AV73),IF(Inputs!$G$2=5,AVERAGE(AV69:AV73))))))</f>
        <v>6139809.5748277307</v>
      </c>
      <c r="AX73" s="14">
        <f>IF(Inputs!$G$3="Yes",-MIN(MAX(Inputs!$G$1*AW73,-Detail!AX72),AV73*(1+AU73)),-Inputs!$G$1*AW73)</f>
        <v>-245592.38299310923</v>
      </c>
      <c r="AY73" s="14">
        <f t="shared" si="29"/>
        <v>6823540.6773238005</v>
      </c>
      <c r="AZ73" s="14">
        <f>AY73/(1+Inputs!$D$3)^Detail!$A73</f>
        <v>887649.02464952844</v>
      </c>
      <c r="BA73" s="2" t="e">
        <f>_xll.SimulationMedian(AY73)</f>
        <v>#N/A</v>
      </c>
      <c r="BB73" s="14" t="e">
        <f>BA73/(1+Inputs!$D$3)^Detail!$A73</f>
        <v>#N/A</v>
      </c>
      <c r="BC73" s="15" t="e">
        <f>_xll.SimulationInterval(AZ73,$C$5,)</f>
        <v>#N/A</v>
      </c>
    </row>
    <row r="74" spans="1:55" x14ac:dyDescent="0.2">
      <c r="A74" s="11">
        <v>70</v>
      </c>
      <c r="B74" s="17">
        <f>LN(_xll.LognormalValue(B$2,B$3))</f>
        <v>0.18120987295608731</v>
      </c>
      <c r="C74" s="14">
        <f t="shared" si="30"/>
        <v>192265531.47134015</v>
      </c>
      <c r="D74" s="13">
        <f>IF(Inputs!$G$2=1,C74,IF(Inputs!$G$2=2,AVERAGE(C73:C74),IF(Inputs!$G$2=3,AVERAGE(C72:C74),IF(Inputs!$G$2=4,AVERAGE(C71:C74),IF(Inputs!$G$2=5,AVERAGE(C70:C74))))))</f>
        <v>159187311.08515108</v>
      </c>
      <c r="E74" s="14">
        <f>IF(Inputs!$G$3="Yes",-MIN(MAX(Inputs!$G$1*D74,-Detail!E73),C74*(1+B74)),-Inputs!$G$1*D74)</f>
        <v>-6367492.4434060436</v>
      </c>
      <c r="F74" s="14">
        <f t="shared" si="24"/>
        <v>220738451.55969027</v>
      </c>
      <c r="G74" s="14">
        <f>F74/(1+Inputs!$D$3)^Detail!$A74</f>
        <v>27878683.558385227</v>
      </c>
      <c r="H74" s="2" t="e">
        <f>_xll.SimulationMedian(F74)</f>
        <v>#N/A</v>
      </c>
      <c r="I74" s="14" t="e">
        <f>H74/(1+Inputs!$D$3)^Detail!$A74</f>
        <v>#N/A</v>
      </c>
      <c r="J74" s="15" t="e">
        <f>_xll.SimulationInterval(G74,$C$5,)</f>
        <v>#N/A</v>
      </c>
      <c r="K74" s="17">
        <f>LN(_xll.LognormalValue(K$2,K$3))</f>
        <v>0.12716112533224991</v>
      </c>
      <c r="L74" s="14">
        <f t="shared" si="31"/>
        <v>53897122.41931507</v>
      </c>
      <c r="M74" s="14">
        <f>IF(Inputs!$G$2=1,L74,IF(Inputs!$G$2=2,AVERAGE(L73:L74),IF(Inputs!$G$2=3,AVERAGE(L72:L74),IF(Inputs!$G$2=4,AVERAGE(L71:L74),IF(Inputs!$G$2=5,AVERAGE(L70:L74))))))</f>
        <v>48917856.437866189</v>
      </c>
      <c r="N74" s="14">
        <f>IF(Inputs!$G$3="Yes",-MIN(MAX(Inputs!$G$1*M74,-Detail!N73),L74*(1+K74)),-Inputs!$G$1*M74)</f>
        <v>-1956714.2575146477</v>
      </c>
      <c r="O74" s="14">
        <f t="shared" si="25"/>
        <v>58794026.90081057</v>
      </c>
      <c r="P74" s="14">
        <f>O74/(1+Inputs!$D$3)^Detail!$A74</f>
        <v>7425530.3482893854</v>
      </c>
      <c r="Q74" s="2" t="e">
        <f>_xll.SimulationMedian(O74)</f>
        <v>#N/A</v>
      </c>
      <c r="R74" s="14" t="e">
        <f>Q74/(1+Inputs!$D$3)^Detail!$A74</f>
        <v>#N/A</v>
      </c>
      <c r="S74" s="15" t="e">
        <f>_xll.SimulationInterval(P74,$C$5,)</f>
        <v>#N/A</v>
      </c>
      <c r="T74" s="17">
        <f>LN(_xll.LognormalValue(T$2,T$3))</f>
        <v>4.0486659038159692E-2</v>
      </c>
      <c r="U74" s="14">
        <f t="shared" si="32"/>
        <v>30773873.926634859</v>
      </c>
      <c r="V74" s="14">
        <f>IF(Inputs!$G$2=1,U74,IF(Inputs!$G$2=2,AVERAGE(U73:U74),IF(Inputs!$G$2=3,AVERAGE(U72:U74),IF(Inputs!$G$2=4,AVERAGE(U71:U74),IF(Inputs!$G$2=5,AVERAGE(U70:U74))))))</f>
        <v>31177589.233197257</v>
      </c>
      <c r="W74" s="14">
        <f>IF(Inputs!$G$3="Yes",-MIN(MAX(Inputs!$G$1*V74,-Detail!W73),U74*(1+T74)),-Inputs!$G$1*V74)</f>
        <v>-1247103.5693278904</v>
      </c>
      <c r="X74" s="14">
        <f t="shared" si="26"/>
        <v>30772701.698257945</v>
      </c>
      <c r="Y74" s="14">
        <f>X74/(1+Inputs!$D$3)^Detail!$A74</f>
        <v>3886510.9672581446</v>
      </c>
      <c r="Z74" s="2" t="e">
        <f>_xll.SimulationMedian(X74)</f>
        <v>#N/A</v>
      </c>
      <c r="AA74" s="14" t="e">
        <f>Z74/(1+Inputs!$D$3)^Detail!$A74</f>
        <v>#N/A</v>
      </c>
      <c r="AB74" s="15" t="e">
        <f>_xll.SimulationInterval(Y74,$C$5,)</f>
        <v>#N/A</v>
      </c>
      <c r="AC74" s="17">
        <f>LN(_xll.LognormalValue(AC$2,AC$3))</f>
        <v>2.8411317838890368E-3</v>
      </c>
      <c r="AD74" s="14">
        <f t="shared" si="33"/>
        <v>18223015.420867395</v>
      </c>
      <c r="AE74" s="14">
        <f>IF(Inputs!$G$2=1,AD74,IF(Inputs!$G$2=2,AVERAGE(AD73:AD74),IF(Inputs!$G$2=3,AVERAGE(AD72:AD74),IF(Inputs!$G$2=4,AVERAGE(AD71:AD74),IF(Inputs!$G$2=5,AVERAGE(AD70:AD74))))))</f>
        <v>17109176.885230452</v>
      </c>
      <c r="AF74" s="14">
        <f>IF(Inputs!$G$3="Yes",-MIN(MAX(Inputs!$G$1*AE74,-Detail!AF73),AD74*(1+AC74)),-Inputs!$G$1*AE74)</f>
        <v>-684367.07540921809</v>
      </c>
      <c r="AG74" s="14">
        <f t="shared" si="27"/>
        <v>17590422.333768703</v>
      </c>
      <c r="AH74" s="14">
        <f>AG74/(1+Inputs!$D$3)^Detail!$A74</f>
        <v>2221623.892151298</v>
      </c>
      <c r="AI74" s="2" t="e">
        <f>_xll.SimulationMedian(AG74)</f>
        <v>#N/A</v>
      </c>
      <c r="AJ74" s="14" t="e">
        <f>AI74/(1+Inputs!$D$3)^Detail!$A74</f>
        <v>#N/A</v>
      </c>
      <c r="AK74" s="15" t="e">
        <f>_xll.SimulationInterval(AH74,$C$5,)</f>
        <v>#N/A</v>
      </c>
      <c r="AL74" s="17">
        <f>LN(_xll.LognormalValue(AL$2,AL$3))</f>
        <v>0.10719980865613468</v>
      </c>
      <c r="AM74" s="14">
        <f t="shared" si="34"/>
        <v>17484719.865585905</v>
      </c>
      <c r="AN74" s="14">
        <f>IF(Inputs!$G$2=1,AM74,IF(Inputs!$G$2=2,AVERAGE(AM73:AM74),IF(Inputs!$G$2=3,AVERAGE(AM72:AM74),IF(Inputs!$G$2=4,AVERAGE(AM71:AM74),IF(Inputs!$G$2=5,AVERAGE(AM70:AM74))))))</f>
        <v>16081696.309386283</v>
      </c>
      <c r="AO74" s="14">
        <f>IF(Inputs!$G$3="Yes",-MIN(MAX(Inputs!$G$1*AN74,-Detail!AO73),AM74*(1+AL74)),-Inputs!$G$1*AN74)</f>
        <v>-643267.85237545136</v>
      </c>
      <c r="AP74" s="14">
        <f t="shared" si="28"/>
        <v>18715810.637207381</v>
      </c>
      <c r="AQ74" s="14">
        <f>AP74/(1+Inputs!$D$3)^Detail!$A74</f>
        <v>2363757.4632178275</v>
      </c>
      <c r="AR74" s="2" t="e">
        <f>_xll.SimulationMedian(AP74)</f>
        <v>#N/A</v>
      </c>
      <c r="AS74" s="14" t="e">
        <f>AR74/(1+Inputs!$D$3)^Detail!$A74</f>
        <v>#N/A</v>
      </c>
      <c r="AT74" s="15" t="e">
        <f>_xll.SimulationInterval(AQ74,$C$5,)</f>
        <v>#N/A</v>
      </c>
      <c r="AU74" s="17">
        <f>LN(_xll.LognormalValue(AU$2,AU$3))</f>
        <v>2.5501644817584931E-2</v>
      </c>
      <c r="AV74" s="14">
        <f t="shared" si="35"/>
        <v>6823540.6773238005</v>
      </c>
      <c r="AW74" s="14">
        <f>IF(Inputs!$G$2=1,AV74,IF(Inputs!$G$2=2,AVERAGE(AV73:AV74),IF(Inputs!$G$2=3,AVERAGE(AV72:AV74),IF(Inputs!$G$2=4,AVERAGE(AV71:AV74),IF(Inputs!$G$2=5,AVERAGE(AV70:AV74))))))</f>
        <v>6409047.0258680396</v>
      </c>
      <c r="AX74" s="14">
        <f>IF(Inputs!$G$3="Yes",-MIN(MAX(Inputs!$G$1*AW74,-Detail!AX73),AV74*(1+AU74)),-Inputs!$G$1*AW74)</f>
        <v>-256361.88103472159</v>
      </c>
      <c r="AY74" s="14">
        <f t="shared" si="29"/>
        <v>6741190.3070405331</v>
      </c>
      <c r="AZ74" s="14">
        <f>AY74/(1+Inputs!$D$3)^Detail!$A74</f>
        <v>851394.53524714429</v>
      </c>
      <c r="BA74" s="2" t="e">
        <f>_xll.SimulationMedian(AY74)</f>
        <v>#N/A</v>
      </c>
      <c r="BB74" s="14" t="e">
        <f>BA74/(1+Inputs!$D$3)^Detail!$A74</f>
        <v>#N/A</v>
      </c>
      <c r="BC74" s="15" t="e">
        <f>_xll.SimulationInterval(AZ74,$C$5,)</f>
        <v>#N/A</v>
      </c>
    </row>
    <row r="75" spans="1:55" x14ac:dyDescent="0.2">
      <c r="A75" s="11">
        <v>71</v>
      </c>
      <c r="B75" s="17">
        <f>LN(_xll.LognormalValue(B$2,B$3))</f>
        <v>0.23668888392029255</v>
      </c>
      <c r="C75" s="14">
        <f t="shared" si="30"/>
        <v>220738451.55969027</v>
      </c>
      <c r="D75" s="13">
        <f>IF(Inputs!$G$2=1,C75,IF(Inputs!$G$2=2,AVERAGE(C74:C75),IF(Inputs!$G$2=3,AVERAGE(C73:C75),IF(Inputs!$G$2=4,AVERAGE(C72:C75),IF(Inputs!$G$2=5,AVERAGE(C71:C75))))))</f>
        <v>186344363.47134221</v>
      </c>
      <c r="E75" s="14">
        <f>IF(Inputs!$G$3="Yes",-MIN(MAX(Inputs!$G$1*D75,-Detail!E74),C75*(1+B75)),-Inputs!$G$1*D75)</f>
        <v>-7453774.5388536882</v>
      </c>
      <c r="F75" s="14">
        <f t="shared" si="24"/>
        <v>265531014.75879326</v>
      </c>
      <c r="G75" s="14">
        <f>F75/(1+Inputs!$D$3)^Detail!$A75</f>
        <v>32559093.21639248</v>
      </c>
      <c r="H75" s="2" t="e">
        <f>_xll.SimulationMedian(F75)</f>
        <v>#N/A</v>
      </c>
      <c r="I75" s="14" t="e">
        <f>H75/(1+Inputs!$D$3)^Detail!$A75</f>
        <v>#N/A</v>
      </c>
      <c r="J75" s="15" t="e">
        <f>_xll.SimulationInterval(G75,$C$5,)</f>
        <v>#N/A</v>
      </c>
      <c r="K75" s="17">
        <f>LN(_xll.LognormalValue(K$2,K$3))</f>
        <v>3.7765813156780445E-2</v>
      </c>
      <c r="L75" s="14">
        <f t="shared" si="31"/>
        <v>58794026.90081057</v>
      </c>
      <c r="M75" s="14">
        <f>IF(Inputs!$G$2=1,L75,IF(Inputs!$G$2=2,AVERAGE(L74:L75),IF(Inputs!$G$2=3,AVERAGE(L73:L75),IF(Inputs!$G$2=4,AVERAGE(L72:L75),IF(Inputs!$G$2=5,AVERAGE(L71:L75))))))</f>
        <v>52683560.833537728</v>
      </c>
      <c r="N75" s="14">
        <f>IF(Inputs!$G$3="Yes",-MIN(MAX(Inputs!$G$1*M75,-Detail!N74),L75*(1+K75)),-Inputs!$G$1*M75)</f>
        <v>-2107342.4333415092</v>
      </c>
      <c r="O75" s="14">
        <f t="shared" si="25"/>
        <v>58907088.702139795</v>
      </c>
      <c r="P75" s="14">
        <f>O75/(1+Inputs!$D$3)^Detail!$A75</f>
        <v>7223116.267233544</v>
      </c>
      <c r="Q75" s="2" t="e">
        <f>_xll.SimulationMedian(O75)</f>
        <v>#N/A</v>
      </c>
      <c r="R75" s="14" t="e">
        <f>Q75/(1+Inputs!$D$3)^Detail!$A75</f>
        <v>#N/A</v>
      </c>
      <c r="S75" s="15" t="e">
        <f>_xll.SimulationInterval(P75,$C$5,)</f>
        <v>#N/A</v>
      </c>
      <c r="T75" s="17">
        <f>LN(_xll.LognormalValue(T$2,T$3))</f>
        <v>0.13059755927862499</v>
      </c>
      <c r="U75" s="14">
        <f t="shared" si="32"/>
        <v>30772701.698257945</v>
      </c>
      <c r="V75" s="14">
        <f>IF(Inputs!$G$2=1,U75,IF(Inputs!$G$2=2,AVERAGE(U74:U75),IF(Inputs!$G$2=3,AVERAGE(U73:U75),IF(Inputs!$G$2=4,AVERAGE(U72:U75),IF(Inputs!$G$2=5,AVERAGE(U71:U75))))))</f>
        <v>31576705.433312416</v>
      </c>
      <c r="W75" s="14">
        <f>IF(Inputs!$G$3="Yes",-MIN(MAX(Inputs!$G$1*V75,-Detail!W74),U75*(1+T75)),-Inputs!$G$1*V75)</f>
        <v>-1263068.2173324968</v>
      </c>
      <c r="X75" s="14">
        <f t="shared" si="26"/>
        <v>33528473.215127133</v>
      </c>
      <c r="Y75" s="14">
        <f>X75/(1+Inputs!$D$3)^Detail!$A75</f>
        <v>4111221.0029638046</v>
      </c>
      <c r="Z75" s="2" t="e">
        <f>_xll.SimulationMedian(X75)</f>
        <v>#N/A</v>
      </c>
      <c r="AA75" s="14" t="e">
        <f>Z75/(1+Inputs!$D$3)^Detail!$A75</f>
        <v>#N/A</v>
      </c>
      <c r="AB75" s="15" t="e">
        <f>_xll.SimulationInterval(Y75,$C$5,)</f>
        <v>#N/A</v>
      </c>
      <c r="AC75" s="17">
        <f>LN(_xll.LognormalValue(AC$2,AC$3))</f>
        <v>-1.0412112834892032E-2</v>
      </c>
      <c r="AD75" s="14">
        <f t="shared" si="33"/>
        <v>17590422.333768703</v>
      </c>
      <c r="AE75" s="14">
        <f>IF(Inputs!$G$2=1,AD75,IF(Inputs!$G$2=2,AVERAGE(AD74:AD75),IF(Inputs!$G$2=3,AVERAGE(AD73:AD75),IF(Inputs!$G$2=4,AVERAGE(AD72:AD75),IF(Inputs!$G$2=5,AVERAGE(AD71:AD75))))))</f>
        <v>17570267.880558677</v>
      </c>
      <c r="AF75" s="14">
        <f>IF(Inputs!$G$3="Yes",-MIN(MAX(Inputs!$G$1*AE75,-Detail!AF74),AD75*(1+AC75)),-Inputs!$G$1*AE75)</f>
        <v>-702810.71522234706</v>
      </c>
      <c r="AG75" s="14">
        <f t="shared" si="27"/>
        <v>16704458.156393752</v>
      </c>
      <c r="AH75" s="14">
        <f>AG75/(1+Inputs!$D$3)^Detail!$A75</f>
        <v>2048280.5397983768</v>
      </c>
      <c r="AI75" s="2" t="e">
        <f>_xll.SimulationMedian(AG75)</f>
        <v>#N/A</v>
      </c>
      <c r="AJ75" s="14" t="e">
        <f>AI75/(1+Inputs!$D$3)^Detail!$A75</f>
        <v>#N/A</v>
      </c>
      <c r="AK75" s="15" t="e">
        <f>_xll.SimulationInterval(AH75,$C$5,)</f>
        <v>#N/A</v>
      </c>
      <c r="AL75" s="17">
        <f>LN(_xll.LognormalValue(AL$2,AL$3))</f>
        <v>1.1255214813768131E-2</v>
      </c>
      <c r="AM75" s="14">
        <f t="shared" si="34"/>
        <v>18715810.637207381</v>
      </c>
      <c r="AN75" s="14">
        <f>IF(Inputs!$G$2=1,AM75,IF(Inputs!$G$2=2,AVERAGE(AM74:AM75),IF(Inputs!$G$2=3,AVERAGE(AM73:AM75),IF(Inputs!$G$2=4,AVERAGE(AM72:AM75),IF(Inputs!$G$2=5,AVERAGE(AM71:AM75))))))</f>
        <v>17497933.163004886</v>
      </c>
      <c r="AO75" s="14">
        <f>IF(Inputs!$G$3="Yes",-MIN(MAX(Inputs!$G$1*AN75,-Detail!AO74),AM75*(1+AL75)),-Inputs!$G$1*AN75)</f>
        <v>-699917.32652019546</v>
      </c>
      <c r="AP75" s="14">
        <f t="shared" si="28"/>
        <v>18226543.779822759</v>
      </c>
      <c r="AQ75" s="14">
        <f>AP75/(1+Inputs!$D$3)^Detail!$A75</f>
        <v>2234916.8456987399</v>
      </c>
      <c r="AR75" s="2" t="e">
        <f>_xll.SimulationMedian(AP75)</f>
        <v>#N/A</v>
      </c>
      <c r="AS75" s="14" t="e">
        <f>AR75/(1+Inputs!$D$3)^Detail!$A75</f>
        <v>#N/A</v>
      </c>
      <c r="AT75" s="15" t="e">
        <f>_xll.SimulationInterval(AQ75,$C$5,)</f>
        <v>#N/A</v>
      </c>
      <c r="AU75" s="17">
        <f>LN(_xll.LognormalValue(AU$2,AU$3))</f>
        <v>-1.1096087274571351E-2</v>
      </c>
      <c r="AV75" s="14">
        <f t="shared" si="35"/>
        <v>6741190.3070405331</v>
      </c>
      <c r="AW75" s="14">
        <f>IF(Inputs!$G$2=1,AV75,IF(Inputs!$G$2=2,AVERAGE(AV74:AV75),IF(Inputs!$G$2=3,AVERAGE(AV73:AV75),IF(Inputs!$G$2=4,AVERAGE(AV72:AV75),IF(Inputs!$G$2=5,AVERAGE(AV71:AV75))))))</f>
        <v>6616147.4016291229</v>
      </c>
      <c r="AX75" s="14">
        <f>IF(Inputs!$G$3="Yes",-MIN(MAX(Inputs!$G$1*AW75,-Detail!AX74),AV75*(1+AU75)),-Inputs!$G$1*AW75)</f>
        <v>-264645.89606516494</v>
      </c>
      <c r="AY75" s="14">
        <f t="shared" si="29"/>
        <v>6401743.5749939512</v>
      </c>
      <c r="AZ75" s="14">
        <f>AY75/(1+Inputs!$D$3)^Detail!$A75</f>
        <v>784974.08671830955</v>
      </c>
      <c r="BA75" s="2" t="e">
        <f>_xll.SimulationMedian(AY75)</f>
        <v>#N/A</v>
      </c>
      <c r="BB75" s="14" t="e">
        <f>BA75/(1+Inputs!$D$3)^Detail!$A75</f>
        <v>#N/A</v>
      </c>
      <c r="BC75" s="15" t="e">
        <f>_xll.SimulationInterval(AZ75,$C$5,)</f>
        <v>#N/A</v>
      </c>
    </row>
    <row r="76" spans="1:55" x14ac:dyDescent="0.2">
      <c r="A76" s="11">
        <v>72</v>
      </c>
      <c r="B76" s="17">
        <f>LN(_xll.LognormalValue(B$2,B$3))</f>
        <v>-3.4311315714386358E-2</v>
      </c>
      <c r="C76" s="14">
        <f t="shared" si="30"/>
        <v>265531014.75879326</v>
      </c>
      <c r="D76" s="13">
        <f>IF(Inputs!$G$2=1,C76,IF(Inputs!$G$2=2,AVERAGE(C75:C76),IF(Inputs!$G$2=3,AVERAGE(C74:C76),IF(Inputs!$G$2=4,AVERAGE(C73:C76),IF(Inputs!$G$2=5,AVERAGE(C72:C76))))))</f>
        <v>226178332.59660789</v>
      </c>
      <c r="E76" s="14">
        <f>IF(Inputs!$G$3="Yes",-MIN(MAX(Inputs!$G$1*D76,-Detail!E75),C76*(1+B76)),-Inputs!$G$1*D76)</f>
        <v>-9047133.3038643152</v>
      </c>
      <c r="F76" s="14">
        <f t="shared" si="24"/>
        <v>247373162.97557861</v>
      </c>
      <c r="G76" s="14">
        <f>F76/(1+Inputs!$D$3)^Detail!$A76</f>
        <v>29449125.534546774</v>
      </c>
      <c r="H76" s="2" t="e">
        <f>_xll.SimulationMedian(F76)</f>
        <v>#N/A</v>
      </c>
      <c r="I76" s="14" t="e">
        <f>H76/(1+Inputs!$D$3)^Detail!$A76</f>
        <v>#N/A</v>
      </c>
      <c r="J76" s="15" t="e">
        <f>_xll.SimulationInterval(G76,$C$5,)</f>
        <v>#N/A</v>
      </c>
      <c r="K76" s="17">
        <f>LN(_xll.LognormalValue(K$2,K$3))</f>
        <v>9.8444555377550827E-2</v>
      </c>
      <c r="L76" s="14">
        <f t="shared" si="31"/>
        <v>58907088.702139795</v>
      </c>
      <c r="M76" s="14">
        <f>IF(Inputs!$G$2=1,L76,IF(Inputs!$G$2=2,AVERAGE(L75:L76),IF(Inputs!$G$2=3,AVERAGE(L74:L76),IF(Inputs!$G$2=4,AVERAGE(L73:L76),IF(Inputs!$G$2=5,AVERAGE(L72:L76))))))</f>
        <v>57199412.674088478</v>
      </c>
      <c r="N76" s="14">
        <f>IF(Inputs!$G$3="Yes",-MIN(MAX(Inputs!$G$1*M76,-Detail!N75),L76*(1+K76)),-Inputs!$G$1*M76)</f>
        <v>-2287976.5069635394</v>
      </c>
      <c r="O76" s="14">
        <f t="shared" si="25"/>
        <v>62418194.351044357</v>
      </c>
      <c r="P76" s="14">
        <f>O76/(1+Inputs!$D$3)^Detail!$A76</f>
        <v>7430722.1485667471</v>
      </c>
      <c r="Q76" s="2" t="e">
        <f>_xll.SimulationMedian(O76)</f>
        <v>#N/A</v>
      </c>
      <c r="R76" s="14" t="e">
        <f>Q76/(1+Inputs!$D$3)^Detail!$A76</f>
        <v>#N/A</v>
      </c>
      <c r="S76" s="15" t="e">
        <f>_xll.SimulationInterval(P76,$C$5,)</f>
        <v>#N/A</v>
      </c>
      <c r="T76" s="17">
        <f>LN(_xll.LognormalValue(T$2,T$3))</f>
        <v>9.0046009287570297E-2</v>
      </c>
      <c r="U76" s="14">
        <f t="shared" si="32"/>
        <v>33528473.215127133</v>
      </c>
      <c r="V76" s="14">
        <f>IF(Inputs!$G$2=1,U76,IF(Inputs!$G$2=2,AVERAGE(U75:U76),IF(Inputs!$G$2=3,AVERAGE(U74:U76),IF(Inputs!$G$2=4,AVERAGE(U73:U76),IF(Inputs!$G$2=5,AVERAGE(U72:U76))))))</f>
        <v>31691682.946673315</v>
      </c>
      <c r="W76" s="14">
        <f>IF(Inputs!$G$3="Yes",-MIN(MAX(Inputs!$G$1*V76,-Detail!W75),U76*(1+T76)),-Inputs!$G$1*V76)</f>
        <v>-1267667.3178669326</v>
      </c>
      <c r="X76" s="14">
        <f t="shared" si="26"/>
        <v>35279911.107787594</v>
      </c>
      <c r="Y76" s="14">
        <f>X76/(1+Inputs!$D$3)^Detail!$A76</f>
        <v>4199980.7843482904</v>
      </c>
      <c r="Z76" s="2" t="e">
        <f>_xll.SimulationMedian(X76)</f>
        <v>#N/A</v>
      </c>
      <c r="AA76" s="14" t="e">
        <f>Z76/(1+Inputs!$D$3)^Detail!$A76</f>
        <v>#N/A</v>
      </c>
      <c r="AB76" s="15" t="e">
        <f>_xll.SimulationInterval(Y76,$C$5,)</f>
        <v>#N/A</v>
      </c>
      <c r="AC76" s="17">
        <f>LN(_xll.LognormalValue(AC$2,AC$3))</f>
        <v>0.12861168000721421</v>
      </c>
      <c r="AD76" s="14">
        <f t="shared" si="33"/>
        <v>16704458.156393752</v>
      </c>
      <c r="AE76" s="14">
        <f>IF(Inputs!$G$2=1,AD76,IF(Inputs!$G$2=2,AVERAGE(AD75:AD76),IF(Inputs!$G$2=3,AVERAGE(AD74:AD76),IF(Inputs!$G$2=4,AVERAGE(AD73:AD76),IF(Inputs!$G$2=5,AVERAGE(AD72:AD76))))))</f>
        <v>17505965.303676616</v>
      </c>
      <c r="AF76" s="14">
        <f>IF(Inputs!$G$3="Yes",-MIN(MAX(Inputs!$G$1*AE76,-Detail!AF75),AD76*(1+AC76)),-Inputs!$G$1*AE76)</f>
        <v>-700238.61214706465</v>
      </c>
      <c r="AG76" s="14">
        <f t="shared" si="27"/>
        <v>18152607.9713507</v>
      </c>
      <c r="AH76" s="14">
        <f>AG76/(1+Inputs!$D$3)^Detail!$A76</f>
        <v>2161020.3164216983</v>
      </c>
      <c r="AI76" s="2" t="e">
        <f>_xll.SimulationMedian(AG76)</f>
        <v>#N/A</v>
      </c>
      <c r="AJ76" s="14" t="e">
        <f>AI76/(1+Inputs!$D$3)^Detail!$A76</f>
        <v>#N/A</v>
      </c>
      <c r="AK76" s="15" t="e">
        <f>_xll.SimulationInterval(AH76,$C$5,)</f>
        <v>#N/A</v>
      </c>
      <c r="AL76" s="17">
        <f>LN(_xll.LognormalValue(AL$2,AL$3))</f>
        <v>-9.001076893779698E-3</v>
      </c>
      <c r="AM76" s="14">
        <f t="shared" si="34"/>
        <v>18226543.779822759</v>
      </c>
      <c r="AN76" s="14">
        <f>IF(Inputs!$G$2=1,AM76,IF(Inputs!$G$2=2,AVERAGE(AM75:AM76),IF(Inputs!$G$2=3,AVERAGE(AM74:AM76),IF(Inputs!$G$2=4,AVERAGE(AM73:AM76),IF(Inputs!$G$2=5,AVERAGE(AM72:AM76))))))</f>
        <v>18142358.094205346</v>
      </c>
      <c r="AO76" s="14">
        <f>IF(Inputs!$G$3="Yes",-MIN(MAX(Inputs!$G$1*AN76,-Detail!AO75),AM76*(1+AL76)),-Inputs!$G$1*AN76)</f>
        <v>-725694.32376821386</v>
      </c>
      <c r="AP76" s="14">
        <f t="shared" si="28"/>
        <v>17336790.933984518</v>
      </c>
      <c r="AQ76" s="14">
        <f>AP76/(1+Inputs!$D$3)^Detail!$A76</f>
        <v>2063899.4401810102</v>
      </c>
      <c r="AR76" s="2" t="e">
        <f>_xll.SimulationMedian(AP76)</f>
        <v>#N/A</v>
      </c>
      <c r="AS76" s="14" t="e">
        <f>AR76/(1+Inputs!$D$3)^Detail!$A76</f>
        <v>#N/A</v>
      </c>
      <c r="AT76" s="15" t="e">
        <f>_xll.SimulationInterval(AQ76,$C$5,)</f>
        <v>#N/A</v>
      </c>
      <c r="AU76" s="17">
        <f>LN(_xll.LognormalValue(AU$2,AU$3))</f>
        <v>9.6577941013414811E-2</v>
      </c>
      <c r="AV76" s="14">
        <f t="shared" si="35"/>
        <v>6401743.5749939512</v>
      </c>
      <c r="AW76" s="14">
        <f>IF(Inputs!$G$2=1,AV76,IF(Inputs!$G$2=2,AVERAGE(AV75:AV76),IF(Inputs!$G$2=3,AVERAGE(AV74:AV76),IF(Inputs!$G$2=4,AVERAGE(AV73:AV76),IF(Inputs!$G$2=5,AVERAGE(AV72:AV76))))))</f>
        <v>6655491.5197860943</v>
      </c>
      <c r="AX76" s="14">
        <f>IF(Inputs!$G$3="Yes",-MIN(MAX(Inputs!$G$1*AW76,-Detail!AX75),AV76*(1+AU76)),-Inputs!$G$1*AW76)</f>
        <v>-266219.66079144378</v>
      </c>
      <c r="AY76" s="14">
        <f t="shared" si="29"/>
        <v>6753791.127571281</v>
      </c>
      <c r="AZ76" s="14">
        <f>AY76/(1+Inputs!$D$3)^Detail!$A76</f>
        <v>804021.10058151372</v>
      </c>
      <c r="BA76" s="2" t="e">
        <f>_xll.SimulationMedian(AY76)</f>
        <v>#N/A</v>
      </c>
      <c r="BB76" s="14" t="e">
        <f>BA76/(1+Inputs!$D$3)^Detail!$A76</f>
        <v>#N/A</v>
      </c>
      <c r="BC76" s="15" t="e">
        <f>_xll.SimulationInterval(AZ76,$C$5,)</f>
        <v>#N/A</v>
      </c>
    </row>
    <row r="77" spans="1:55" x14ac:dyDescent="0.2">
      <c r="A77" s="11">
        <v>73</v>
      </c>
      <c r="B77" s="17">
        <f>LN(_xll.LognormalValue(B$2,B$3))</f>
        <v>0.31415642193069571</v>
      </c>
      <c r="C77" s="14">
        <f t="shared" si="30"/>
        <v>247373162.97557861</v>
      </c>
      <c r="D77" s="13">
        <f>IF(Inputs!$G$2=1,C77,IF(Inputs!$G$2=2,AVERAGE(C76:C77),IF(Inputs!$G$2=3,AVERAGE(C75:C77),IF(Inputs!$G$2=4,AVERAGE(C74:C77),IF(Inputs!$G$2=5,AVERAGE(C73:C77))))))</f>
        <v>244547543.0980207</v>
      </c>
      <c r="E77" s="14">
        <f>IF(Inputs!$G$3="Yes",-MIN(MAX(Inputs!$G$1*D77,-Detail!E76),C77*(1+B77)),-Inputs!$G$1*D77)</f>
        <v>-9781901.7239208277</v>
      </c>
      <c r="F77" s="14">
        <f t="shared" si="24"/>
        <v>315305129.01374441</v>
      </c>
      <c r="G77" s="14">
        <f>F77/(1+Inputs!$D$3)^Detail!$A77</f>
        <v>36442958.956483796</v>
      </c>
      <c r="H77" s="2" t="e">
        <f>_xll.SimulationMedian(F77)</f>
        <v>#N/A</v>
      </c>
      <c r="I77" s="14" t="e">
        <f>H77/(1+Inputs!$D$3)^Detail!$A77</f>
        <v>#N/A</v>
      </c>
      <c r="J77" s="15" t="e">
        <f>_xll.SimulationInterval(G77,$C$5,)</f>
        <v>#N/A</v>
      </c>
      <c r="K77" s="17">
        <f>LN(_xll.LognormalValue(K$2,K$3))</f>
        <v>5.361930774038267E-2</v>
      </c>
      <c r="L77" s="14">
        <f t="shared" si="31"/>
        <v>62418194.351044357</v>
      </c>
      <c r="M77" s="14">
        <f>IF(Inputs!$G$2=1,L77,IF(Inputs!$G$2=2,AVERAGE(L76:L77),IF(Inputs!$G$2=3,AVERAGE(L75:L77),IF(Inputs!$G$2=4,AVERAGE(L74:L77),IF(Inputs!$G$2=5,AVERAGE(L73:L77))))))</f>
        <v>60039769.98466491</v>
      </c>
      <c r="N77" s="14">
        <f>IF(Inputs!$G$3="Yes",-MIN(MAX(Inputs!$G$1*M77,-Detail!N76),L77*(1+K77)),-Inputs!$G$1*M77)</f>
        <v>-2401590.7993865963</v>
      </c>
      <c r="O77" s="14">
        <f t="shared" si="25"/>
        <v>63363423.923165418</v>
      </c>
      <c r="P77" s="14">
        <f>O77/(1+Inputs!$D$3)^Detail!$A77</f>
        <v>7323542.9585211184</v>
      </c>
      <c r="Q77" s="2" t="e">
        <f>_xll.SimulationMedian(O77)</f>
        <v>#N/A</v>
      </c>
      <c r="R77" s="14" t="e">
        <f>Q77/(1+Inputs!$D$3)^Detail!$A77</f>
        <v>#N/A</v>
      </c>
      <c r="S77" s="15" t="e">
        <f>_xll.SimulationInterval(P77,$C$5,)</f>
        <v>#N/A</v>
      </c>
      <c r="T77" s="17">
        <f>LN(_xll.LognormalValue(T$2,T$3))</f>
        <v>0.10294039273397587</v>
      </c>
      <c r="U77" s="14">
        <f t="shared" si="32"/>
        <v>35279911.107787594</v>
      </c>
      <c r="V77" s="14">
        <f>IF(Inputs!$G$2=1,U77,IF(Inputs!$G$2=2,AVERAGE(U76:U77),IF(Inputs!$G$2=3,AVERAGE(U75:U77),IF(Inputs!$G$2=4,AVERAGE(U74:U77),IF(Inputs!$G$2=5,AVERAGE(U73:U77))))))</f>
        <v>33193695.340390891</v>
      </c>
      <c r="W77" s="14">
        <f>IF(Inputs!$G$3="Yes",-MIN(MAX(Inputs!$G$1*V77,-Detail!W76),U77*(1+T77)),-Inputs!$G$1*V77)</f>
        <v>-1327747.8136156357</v>
      </c>
      <c r="X77" s="14">
        <f t="shared" si="26"/>
        <v>37583891.19922737</v>
      </c>
      <c r="Y77" s="14">
        <f>X77/(1+Inputs!$D$3)^Detail!$A77</f>
        <v>4343945.2085116273</v>
      </c>
      <c r="Z77" s="2" t="e">
        <f>_xll.SimulationMedian(X77)</f>
        <v>#N/A</v>
      </c>
      <c r="AA77" s="14" t="e">
        <f>Z77/(1+Inputs!$D$3)^Detail!$A77</f>
        <v>#N/A</v>
      </c>
      <c r="AB77" s="15" t="e">
        <f>_xll.SimulationInterval(Y77,$C$5,)</f>
        <v>#N/A</v>
      </c>
      <c r="AC77" s="17">
        <f>LN(_xll.LognormalValue(AC$2,AC$3))</f>
        <v>-1.043004870161671E-2</v>
      </c>
      <c r="AD77" s="14">
        <f t="shared" si="33"/>
        <v>18152607.9713507</v>
      </c>
      <c r="AE77" s="14">
        <f>IF(Inputs!$G$2=1,AD77,IF(Inputs!$G$2=2,AVERAGE(AD76:AD77),IF(Inputs!$G$2=3,AVERAGE(AD75:AD77),IF(Inputs!$G$2=4,AVERAGE(AD74:AD77),IF(Inputs!$G$2=5,AVERAGE(AD73:AD77))))))</f>
        <v>17482496.153837718</v>
      </c>
      <c r="AF77" s="14">
        <f>IF(Inputs!$G$3="Yes",-MIN(MAX(Inputs!$G$1*AE77,-Detail!AF76),AD77*(1+AC77)),-Inputs!$G$1*AE77)</f>
        <v>-699299.84615350876</v>
      </c>
      <c r="AG77" s="14">
        <f t="shared" si="27"/>
        <v>17263975.53999465</v>
      </c>
      <c r="AH77" s="14">
        <f>AG77/(1+Inputs!$D$3)^Detail!$A77</f>
        <v>1995369.8628300461</v>
      </c>
      <c r="AI77" s="2" t="e">
        <f>_xll.SimulationMedian(AG77)</f>
        <v>#N/A</v>
      </c>
      <c r="AJ77" s="14" t="e">
        <f>AI77/(1+Inputs!$D$3)^Detail!$A77</f>
        <v>#N/A</v>
      </c>
      <c r="AK77" s="15" t="e">
        <f>_xll.SimulationInterval(AH77,$C$5,)</f>
        <v>#N/A</v>
      </c>
      <c r="AL77" s="17">
        <f>LN(_xll.LognormalValue(AL$2,AL$3))</f>
        <v>0.12809298216681433</v>
      </c>
      <c r="AM77" s="14">
        <f t="shared" si="34"/>
        <v>17336790.933984518</v>
      </c>
      <c r="AN77" s="14">
        <f>IF(Inputs!$G$2=1,AM77,IF(Inputs!$G$2=2,AVERAGE(AM76:AM77),IF(Inputs!$G$2=3,AVERAGE(AM75:AM77),IF(Inputs!$G$2=4,AVERAGE(AM74:AM77),IF(Inputs!$G$2=5,AVERAGE(AM73:AM77))))))</f>
        <v>18093048.450338218</v>
      </c>
      <c r="AO77" s="14">
        <f>IF(Inputs!$G$3="Yes",-MIN(MAX(Inputs!$G$1*AN77,-Detail!AO76),AM77*(1+AL77)),-Inputs!$G$1*AN77)</f>
        <v>-723721.93801352871</v>
      </c>
      <c r="AP77" s="14">
        <f t="shared" si="28"/>
        <v>18833790.247907661</v>
      </c>
      <c r="AQ77" s="14">
        <f>AP77/(1+Inputs!$D$3)^Detail!$A77</f>
        <v>2176809.0076631918</v>
      </c>
      <c r="AR77" s="2" t="e">
        <f>_xll.SimulationMedian(AP77)</f>
        <v>#N/A</v>
      </c>
      <c r="AS77" s="14" t="e">
        <f>AR77/(1+Inputs!$D$3)^Detail!$A77</f>
        <v>#N/A</v>
      </c>
      <c r="AT77" s="15" t="e">
        <f>_xll.SimulationInterval(AQ77,$C$5,)</f>
        <v>#N/A</v>
      </c>
      <c r="AU77" s="17">
        <f>LN(_xll.LognormalValue(AU$2,AU$3))</f>
        <v>7.4505087469250775E-2</v>
      </c>
      <c r="AV77" s="14">
        <f t="shared" si="35"/>
        <v>6753791.127571281</v>
      </c>
      <c r="AW77" s="14">
        <f>IF(Inputs!$G$2=1,AV77,IF(Inputs!$G$2=2,AVERAGE(AV76:AV77),IF(Inputs!$G$2=3,AVERAGE(AV75:AV77),IF(Inputs!$G$2=4,AVERAGE(AV74:AV77),IF(Inputs!$G$2=5,AVERAGE(AV73:AV77))))))</f>
        <v>6632241.6698685884</v>
      </c>
      <c r="AX77" s="14">
        <f>IF(Inputs!$G$3="Yes",-MIN(MAX(Inputs!$G$1*AW77,-Detail!AX76),AV77*(1+AU77)),-Inputs!$G$1*AW77)</f>
        <v>-265289.66679474356</v>
      </c>
      <c r="AY77" s="14">
        <f t="shared" si="29"/>
        <v>6991693.2594852857</v>
      </c>
      <c r="AZ77" s="14">
        <f>AY77/(1+Inputs!$D$3)^Detail!$A77</f>
        <v>808099.73275328428</v>
      </c>
      <c r="BA77" s="2" t="e">
        <f>_xll.SimulationMedian(AY77)</f>
        <v>#N/A</v>
      </c>
      <c r="BB77" s="14" t="e">
        <f>BA77/(1+Inputs!$D$3)^Detail!$A77</f>
        <v>#N/A</v>
      </c>
      <c r="BC77" s="15" t="e">
        <f>_xll.SimulationInterval(AZ77,$C$5,)</f>
        <v>#N/A</v>
      </c>
    </row>
    <row r="78" spans="1:55" x14ac:dyDescent="0.2">
      <c r="A78" s="11">
        <v>74</v>
      </c>
      <c r="B78" s="17">
        <f>LN(_xll.LognormalValue(B$2,B$3))</f>
        <v>0.10954948664517995</v>
      </c>
      <c r="C78" s="14">
        <f t="shared" si="30"/>
        <v>315305129.01374441</v>
      </c>
      <c r="D78" s="13">
        <f>IF(Inputs!$G$2=1,C78,IF(Inputs!$G$2=2,AVERAGE(C77:C78),IF(Inputs!$G$2=3,AVERAGE(C76:C78),IF(Inputs!$G$2=4,AVERAGE(C75:C78),IF(Inputs!$G$2=5,AVERAGE(C74:C78))))))</f>
        <v>276069768.91603875</v>
      </c>
      <c r="E78" s="14">
        <f>IF(Inputs!$G$3="Yes",-MIN(MAX(Inputs!$G$1*D78,-Detail!E77),C78*(1+B78)),-Inputs!$G$1*D78)</f>
        <v>-11042790.75664155</v>
      </c>
      <c r="F78" s="14">
        <f t="shared" si="24"/>
        <v>338803853.27715081</v>
      </c>
      <c r="G78" s="14">
        <f>F78/(1+Inputs!$D$3)^Detail!$A78</f>
        <v>38018389.244121216</v>
      </c>
      <c r="H78" s="2" t="e">
        <f>_xll.SimulationMedian(F78)</f>
        <v>#N/A</v>
      </c>
      <c r="I78" s="14" t="e">
        <f>H78/(1+Inputs!$D$3)^Detail!$A78</f>
        <v>#N/A</v>
      </c>
      <c r="J78" s="15" t="e">
        <f>_xll.SimulationInterval(G78,$C$5,)</f>
        <v>#N/A</v>
      </c>
      <c r="K78" s="17">
        <f>LN(_xll.LognormalValue(K$2,K$3))</f>
        <v>0.23126219782830498</v>
      </c>
      <c r="L78" s="14">
        <f t="shared" si="31"/>
        <v>63363423.923165418</v>
      </c>
      <c r="M78" s="14">
        <f>IF(Inputs!$G$2=1,L78,IF(Inputs!$G$2=2,AVERAGE(L77:L78),IF(Inputs!$G$2=3,AVERAGE(L76:L78),IF(Inputs!$G$2=4,AVERAGE(L75:L78),IF(Inputs!$G$2=5,AVERAGE(L74:L78))))))</f>
        <v>61562902.325449854</v>
      </c>
      <c r="N78" s="14">
        <f>IF(Inputs!$G$3="Yes",-MIN(MAX(Inputs!$G$1*M78,-Detail!N77),L78*(1+K78)),-Inputs!$G$1*M78)</f>
        <v>-2462516.0930179944</v>
      </c>
      <c r="O78" s="14">
        <f t="shared" si="25"/>
        <v>75554472.50854525</v>
      </c>
      <c r="P78" s="14">
        <f>O78/(1+Inputs!$D$3)^Detail!$A78</f>
        <v>8478236.9420526586</v>
      </c>
      <c r="Q78" s="2" t="e">
        <f>_xll.SimulationMedian(O78)</f>
        <v>#N/A</v>
      </c>
      <c r="R78" s="14" t="e">
        <f>Q78/(1+Inputs!$D$3)^Detail!$A78</f>
        <v>#N/A</v>
      </c>
      <c r="S78" s="15" t="e">
        <f>_xll.SimulationInterval(P78,$C$5,)</f>
        <v>#N/A</v>
      </c>
      <c r="T78" s="17">
        <f>LN(_xll.LognormalValue(T$2,T$3))</f>
        <v>-6.6768069368748403E-3</v>
      </c>
      <c r="U78" s="14">
        <f t="shared" si="32"/>
        <v>37583891.19922737</v>
      </c>
      <c r="V78" s="14">
        <f>IF(Inputs!$G$2=1,U78,IF(Inputs!$G$2=2,AVERAGE(U77:U78),IF(Inputs!$G$2=3,AVERAGE(U76:U78),IF(Inputs!$G$2=4,AVERAGE(U75:U78),IF(Inputs!$G$2=5,AVERAGE(U74:U78))))))</f>
        <v>35464091.84071403</v>
      </c>
      <c r="W78" s="14">
        <f>IF(Inputs!$G$3="Yes",-MIN(MAX(Inputs!$G$1*V78,-Detail!W77),U78*(1+T78)),-Inputs!$G$1*V78)</f>
        <v>-1418563.6736285612</v>
      </c>
      <c r="X78" s="14">
        <f t="shared" si="26"/>
        <v>35914387.140125059</v>
      </c>
      <c r="Y78" s="14">
        <f>X78/(1+Inputs!$D$3)^Detail!$A78</f>
        <v>4030081.5251956289</v>
      </c>
      <c r="Z78" s="2" t="e">
        <f>_xll.SimulationMedian(X78)</f>
        <v>#N/A</v>
      </c>
      <c r="AA78" s="14" t="e">
        <f>Z78/(1+Inputs!$D$3)^Detail!$A78</f>
        <v>#N/A</v>
      </c>
      <c r="AB78" s="15" t="e">
        <f>_xll.SimulationInterval(Y78,$C$5,)</f>
        <v>#N/A</v>
      </c>
      <c r="AC78" s="17">
        <f>LN(_xll.LognormalValue(AC$2,AC$3))</f>
        <v>-1.6527858305168223E-2</v>
      </c>
      <c r="AD78" s="14">
        <f t="shared" si="33"/>
        <v>17263975.53999465</v>
      </c>
      <c r="AE78" s="14">
        <f>IF(Inputs!$G$2=1,AD78,IF(Inputs!$G$2=2,AVERAGE(AD77:AD78),IF(Inputs!$G$2=3,AVERAGE(AD76:AD78),IF(Inputs!$G$2=4,AVERAGE(AD75:AD78),IF(Inputs!$G$2=5,AVERAGE(AD74:AD78))))))</f>
        <v>17373680.555913035</v>
      </c>
      <c r="AF78" s="14">
        <f>IF(Inputs!$G$3="Yes",-MIN(MAX(Inputs!$G$1*AE78,-Detail!AF77),AD78*(1+AC78)),-Inputs!$G$1*AE78)</f>
        <v>-694947.22223652143</v>
      </c>
      <c r="AG78" s="14">
        <f t="shared" si="27"/>
        <v>16283691.776249208</v>
      </c>
      <c r="AH78" s="14">
        <f>AG78/(1+Inputs!$D$3)^Detail!$A78</f>
        <v>1827251.1551818564</v>
      </c>
      <c r="AI78" s="2" t="e">
        <f>_xll.SimulationMedian(AG78)</f>
        <v>#N/A</v>
      </c>
      <c r="AJ78" s="14" t="e">
        <f>AI78/(1+Inputs!$D$3)^Detail!$A78</f>
        <v>#N/A</v>
      </c>
      <c r="AK78" s="15" t="e">
        <f>_xll.SimulationInterval(AH78,$C$5,)</f>
        <v>#N/A</v>
      </c>
      <c r="AL78" s="17">
        <f>LN(_xll.LognormalValue(AL$2,AL$3))</f>
        <v>0.18820713668348127</v>
      </c>
      <c r="AM78" s="14">
        <f t="shared" si="34"/>
        <v>18833790.247907661</v>
      </c>
      <c r="AN78" s="14">
        <f>IF(Inputs!$G$2=1,AM78,IF(Inputs!$G$2=2,AVERAGE(AM77:AM78),IF(Inputs!$G$2=3,AVERAGE(AM76:AM78),IF(Inputs!$G$2=4,AVERAGE(AM75:AM78),IF(Inputs!$G$2=5,AVERAGE(AM74:AM78))))))</f>
        <v>18132374.987238314</v>
      </c>
      <c r="AO78" s="14">
        <f>IF(Inputs!$G$3="Yes",-MIN(MAX(Inputs!$G$1*AN78,-Detail!AO77),AM78*(1+AL78)),-Inputs!$G$1*AN78)</f>
        <v>-725294.99948953255</v>
      </c>
      <c r="AP78" s="14">
        <f t="shared" si="28"/>
        <v>21653148.983874101</v>
      </c>
      <c r="AQ78" s="14">
        <f>AP78/(1+Inputs!$D$3)^Detail!$A78</f>
        <v>2429777.1069222721</v>
      </c>
      <c r="AR78" s="2" t="e">
        <f>_xll.SimulationMedian(AP78)</f>
        <v>#N/A</v>
      </c>
      <c r="AS78" s="14" t="e">
        <f>AR78/(1+Inputs!$D$3)^Detail!$A78</f>
        <v>#N/A</v>
      </c>
      <c r="AT78" s="15" t="e">
        <f>_xll.SimulationInterval(AQ78,$C$5,)</f>
        <v>#N/A</v>
      </c>
      <c r="AU78" s="17">
        <f>LN(_xll.LognormalValue(AU$2,AU$3))</f>
        <v>0.17234534897292519</v>
      </c>
      <c r="AV78" s="14">
        <f t="shared" si="35"/>
        <v>6991693.2594852857</v>
      </c>
      <c r="AW78" s="14">
        <f>IF(Inputs!$G$2=1,AV78,IF(Inputs!$G$2=2,AVERAGE(AV77:AV78),IF(Inputs!$G$2=3,AVERAGE(AV76:AV78),IF(Inputs!$G$2=4,AVERAGE(AV75:AV78),IF(Inputs!$G$2=5,AVERAGE(AV74:AV78))))))</f>
        <v>6715742.6540168403</v>
      </c>
      <c r="AX78" s="14">
        <f>IF(Inputs!$G$3="Yes",-MIN(MAX(Inputs!$G$1*AW78,-Detail!AX77),AV78*(1+AU78)),-Inputs!$G$1*AW78)</f>
        <v>-268629.70616067364</v>
      </c>
      <c r="AY78" s="14">
        <f t="shared" si="29"/>
        <v>7928049.368042252</v>
      </c>
      <c r="AZ78" s="14">
        <f>AY78/(1+Inputs!$D$3)^Detail!$A78</f>
        <v>889634.70723656914</v>
      </c>
      <c r="BA78" s="2" t="e">
        <f>_xll.SimulationMedian(AY78)</f>
        <v>#N/A</v>
      </c>
      <c r="BB78" s="14" t="e">
        <f>BA78/(1+Inputs!$D$3)^Detail!$A78</f>
        <v>#N/A</v>
      </c>
      <c r="BC78" s="15" t="e">
        <f>_xll.SimulationInterval(AZ78,$C$5,)</f>
        <v>#N/A</v>
      </c>
    </row>
    <row r="79" spans="1:55" x14ac:dyDescent="0.2">
      <c r="A79" s="11">
        <v>75</v>
      </c>
      <c r="B79" s="17">
        <f>LN(_xll.LognormalValue(B$2,B$3))</f>
        <v>0.33509587945506619</v>
      </c>
      <c r="C79" s="14">
        <f t="shared" si="30"/>
        <v>338803853.27715081</v>
      </c>
      <c r="D79" s="13">
        <f>IF(Inputs!$G$2=1,C79,IF(Inputs!$G$2=2,AVERAGE(C78:C79),IF(Inputs!$G$2=3,AVERAGE(C77:C79),IF(Inputs!$G$2=4,AVERAGE(C76:C79),IF(Inputs!$G$2=5,AVERAGE(C75:C79))))))</f>
        <v>300494048.42215794</v>
      </c>
      <c r="E79" s="14">
        <f>IF(Inputs!$G$3="Yes",-MIN(MAX(Inputs!$G$1*D79,-Detail!E78),C79*(1+B79)),-Inputs!$G$1*D79)</f>
        <v>-12019761.936886318</v>
      </c>
      <c r="F79" s="14">
        <f t="shared" si="24"/>
        <v>440315866.5169366</v>
      </c>
      <c r="G79" s="14">
        <f>F79/(1+Inputs!$D$3)^Detail!$A79</f>
        <v>47970305.290619321</v>
      </c>
      <c r="H79" s="2" t="e">
        <f>_xll.SimulationMedian(F79)</f>
        <v>#N/A</v>
      </c>
      <c r="I79" s="14" t="e">
        <f>H79/(1+Inputs!$D$3)^Detail!$A79</f>
        <v>#N/A</v>
      </c>
      <c r="J79" s="15" t="e">
        <f>_xll.SimulationInterval(G79,$C$5,)</f>
        <v>#N/A</v>
      </c>
      <c r="K79" s="17">
        <f>LN(_xll.LognormalValue(K$2,K$3))</f>
        <v>0.24465373122601491</v>
      </c>
      <c r="L79" s="14">
        <f t="shared" si="31"/>
        <v>75554472.50854525</v>
      </c>
      <c r="M79" s="14">
        <f>IF(Inputs!$G$2=1,L79,IF(Inputs!$G$2=2,AVERAGE(L78:L79),IF(Inputs!$G$2=3,AVERAGE(L77:L79),IF(Inputs!$G$2=4,AVERAGE(L76:L79),IF(Inputs!$G$2=5,AVERAGE(L75:L79))))))</f>
        <v>67112030.260918334</v>
      </c>
      <c r="N79" s="14">
        <f>IF(Inputs!$G$3="Yes",-MIN(MAX(Inputs!$G$1*M79,-Detail!N78),L79*(1+K79)),-Inputs!$G$1*M79)</f>
        <v>-2684481.2104367334</v>
      </c>
      <c r="O79" s="14">
        <f t="shared" si="25"/>
        <v>91354674.90813747</v>
      </c>
      <c r="P79" s="14">
        <f>O79/(1+Inputs!$D$3)^Detail!$A79</f>
        <v>9952654.3972497787</v>
      </c>
      <c r="Q79" s="2" t="e">
        <f>_xll.SimulationMedian(O79)</f>
        <v>#N/A</v>
      </c>
      <c r="R79" s="14" t="e">
        <f>Q79/(1+Inputs!$D$3)^Detail!$A79</f>
        <v>#N/A</v>
      </c>
      <c r="S79" s="15" t="e">
        <f>_xll.SimulationInterval(P79,$C$5,)</f>
        <v>#N/A</v>
      </c>
      <c r="T79" s="17">
        <f>LN(_xll.LognormalValue(T$2,T$3))</f>
        <v>7.9683640982003576E-2</v>
      </c>
      <c r="U79" s="14">
        <f t="shared" si="32"/>
        <v>35914387.140125059</v>
      </c>
      <c r="V79" s="14">
        <f>IF(Inputs!$G$2=1,U79,IF(Inputs!$G$2=2,AVERAGE(U78:U79),IF(Inputs!$G$2=3,AVERAGE(U77:U79),IF(Inputs!$G$2=4,AVERAGE(U76:U79),IF(Inputs!$G$2=5,AVERAGE(U75:U79))))))</f>
        <v>36259396.48238001</v>
      </c>
      <c r="W79" s="14">
        <f>IF(Inputs!$G$3="Yes",-MIN(MAX(Inputs!$G$1*V79,-Detail!W78),U79*(1+T79)),-Inputs!$G$1*V79)</f>
        <v>-1450375.8592952003</v>
      </c>
      <c r="X79" s="14">
        <f t="shared" si="26"/>
        <v>37325800.411792278</v>
      </c>
      <c r="Y79" s="14">
        <f>X79/(1+Inputs!$D$3)^Detail!$A79</f>
        <v>4066467.2275704332</v>
      </c>
      <c r="Z79" s="2" t="e">
        <f>_xll.SimulationMedian(X79)</f>
        <v>#N/A</v>
      </c>
      <c r="AA79" s="14" t="e">
        <f>Z79/(1+Inputs!$D$3)^Detail!$A79</f>
        <v>#N/A</v>
      </c>
      <c r="AB79" s="15" t="e">
        <f>_xll.SimulationInterval(Y79,$C$5,)</f>
        <v>#N/A</v>
      </c>
      <c r="AC79" s="17">
        <f>LN(_xll.LognormalValue(AC$2,AC$3))</f>
        <v>0.11345189882601554</v>
      </c>
      <c r="AD79" s="14">
        <f t="shared" si="33"/>
        <v>16283691.776249208</v>
      </c>
      <c r="AE79" s="14">
        <f>IF(Inputs!$G$2=1,AD79,IF(Inputs!$G$2=2,AVERAGE(AD78:AD79),IF(Inputs!$G$2=3,AVERAGE(AD77:AD79),IF(Inputs!$G$2=4,AVERAGE(AD76:AD79),IF(Inputs!$G$2=5,AVERAGE(AD75:AD79))))))</f>
        <v>17233425.095864851</v>
      </c>
      <c r="AF79" s="14">
        <f>IF(Inputs!$G$3="Yes",-MIN(MAX(Inputs!$G$1*AE79,-Detail!AF78),AD79*(1+AC79)),-Inputs!$G$1*AE79)</f>
        <v>-689337.00383459404</v>
      </c>
      <c r="AG79" s="14">
        <f t="shared" si="27"/>
        <v>17441770.524327662</v>
      </c>
      <c r="AH79" s="14">
        <f>AG79/(1+Inputs!$D$3)^Detail!$A79</f>
        <v>1900197.3821189578</v>
      </c>
      <c r="AI79" s="2" t="e">
        <f>_xll.SimulationMedian(AG79)</f>
        <v>#N/A</v>
      </c>
      <c r="AJ79" s="14" t="e">
        <f>AI79/(1+Inputs!$D$3)^Detail!$A79</f>
        <v>#N/A</v>
      </c>
      <c r="AK79" s="15" t="e">
        <f>_xll.SimulationInterval(AH79,$C$5,)</f>
        <v>#N/A</v>
      </c>
      <c r="AL79" s="17">
        <f>LN(_xll.LognormalValue(AL$2,AL$3))</f>
        <v>7.4281455403347966E-3</v>
      </c>
      <c r="AM79" s="14">
        <f t="shared" si="34"/>
        <v>21653148.983874101</v>
      </c>
      <c r="AN79" s="14">
        <f>IF(Inputs!$G$2=1,AM79,IF(Inputs!$G$2=2,AVERAGE(AM78:AM79),IF(Inputs!$G$2=3,AVERAGE(AM77:AM79),IF(Inputs!$G$2=4,AVERAGE(AM76:AM79),IF(Inputs!$G$2=5,AVERAGE(AM75:AM79))))))</f>
        <v>19274576.721922096</v>
      </c>
      <c r="AO79" s="14">
        <f>IF(Inputs!$G$3="Yes",-MIN(MAX(Inputs!$G$1*AN79,-Detail!AO78),AM79*(1+AL79)),-Inputs!$G$1*AN79)</f>
        <v>-770983.06887688383</v>
      </c>
      <c r="AP79" s="14">
        <f t="shared" si="28"/>
        <v>21043008.657055989</v>
      </c>
      <c r="AQ79" s="14">
        <f>AP79/(1+Inputs!$D$3)^Detail!$A79</f>
        <v>2292535.0328553137</v>
      </c>
      <c r="AR79" s="2" t="e">
        <f>_xll.SimulationMedian(AP79)</f>
        <v>#N/A</v>
      </c>
      <c r="AS79" s="14" t="e">
        <f>AR79/(1+Inputs!$D$3)^Detail!$A79</f>
        <v>#N/A</v>
      </c>
      <c r="AT79" s="15" t="e">
        <f>_xll.SimulationInterval(AQ79,$C$5,)</f>
        <v>#N/A</v>
      </c>
      <c r="AU79" s="17">
        <f>LN(_xll.LognormalValue(AU$2,AU$3))</f>
        <v>2.0620977585842821E-2</v>
      </c>
      <c r="AV79" s="14">
        <f t="shared" si="35"/>
        <v>7928049.368042252</v>
      </c>
      <c r="AW79" s="14">
        <f>IF(Inputs!$G$2=1,AV79,IF(Inputs!$G$2=2,AVERAGE(AV78:AV79),IF(Inputs!$G$2=3,AVERAGE(AV77:AV79),IF(Inputs!$G$2=4,AVERAGE(AV76:AV79),IF(Inputs!$G$2=5,AVERAGE(AV75:AV79))))))</f>
        <v>7224511.2516996069</v>
      </c>
      <c r="AX79" s="14">
        <f>IF(Inputs!$G$3="Yes",-MIN(MAX(Inputs!$G$1*AW79,-Detail!AX78),AV79*(1+AU79)),-Inputs!$G$1*AW79)</f>
        <v>-288980.45006798429</v>
      </c>
      <c r="AY79" s="14">
        <f t="shared" si="29"/>
        <v>7802553.0462921225</v>
      </c>
      <c r="AZ79" s="14">
        <f>AY79/(1+Inputs!$D$3)^Detail!$A79</f>
        <v>850050.79339444602</v>
      </c>
      <c r="BA79" s="2" t="e">
        <f>_xll.SimulationMedian(AY79)</f>
        <v>#N/A</v>
      </c>
      <c r="BB79" s="14" t="e">
        <f>BA79/(1+Inputs!$D$3)^Detail!$A79</f>
        <v>#N/A</v>
      </c>
      <c r="BC79" s="15" t="e">
        <f>_xll.SimulationInterval(AZ79,$C$5,)</f>
        <v>#N/A</v>
      </c>
    </row>
    <row r="80" spans="1:55" x14ac:dyDescent="0.2">
      <c r="A80" s="11">
        <v>76</v>
      </c>
      <c r="B80" s="17">
        <f>LN(_xll.LognormalValue(B$2,B$3))</f>
        <v>0.12850307058816893</v>
      </c>
      <c r="C80" s="14">
        <f t="shared" si="30"/>
        <v>440315866.5169366</v>
      </c>
      <c r="D80" s="13">
        <f>IF(Inputs!$G$2=1,C80,IF(Inputs!$G$2=2,AVERAGE(C79:C80),IF(Inputs!$G$2=3,AVERAGE(C78:C80),IF(Inputs!$G$2=4,AVERAGE(C77:C80),IF(Inputs!$G$2=5,AVERAGE(C76:C80))))))</f>
        <v>364808282.9359439</v>
      </c>
      <c r="E80" s="14">
        <f>IF(Inputs!$G$3="Yes",-MIN(MAX(Inputs!$G$1*D80,-Detail!E79),C80*(1+B80)),-Inputs!$G$1*D80)</f>
        <v>-14592331.317437757</v>
      </c>
      <c r="F80" s="14">
        <f t="shared" si="24"/>
        <v>482305476.07561547</v>
      </c>
      <c r="G80" s="14">
        <f>F80/(1+Inputs!$D$3)^Detail!$A80</f>
        <v>51014439.022335149</v>
      </c>
      <c r="H80" s="2" t="e">
        <f>_xll.SimulationMedian(F80)</f>
        <v>#N/A</v>
      </c>
      <c r="I80" s="14" t="e">
        <f>H80/(1+Inputs!$D$3)^Detail!$A80</f>
        <v>#N/A</v>
      </c>
      <c r="J80" s="15" t="e">
        <f>_xll.SimulationInterval(G80,$C$5,)</f>
        <v>#N/A</v>
      </c>
      <c r="K80" s="17">
        <f>LN(_xll.LognormalValue(K$2,K$3))</f>
        <v>0.23036561826533053</v>
      </c>
      <c r="L80" s="14">
        <f t="shared" si="31"/>
        <v>91354674.90813747</v>
      </c>
      <c r="M80" s="14">
        <f>IF(Inputs!$G$2=1,L80,IF(Inputs!$G$2=2,AVERAGE(L79:L80),IF(Inputs!$G$2=3,AVERAGE(L78:L80),IF(Inputs!$G$2=4,AVERAGE(L77:L80),IF(Inputs!$G$2=5,AVERAGE(L76:L80))))))</f>
        <v>76757523.779949382</v>
      </c>
      <c r="N80" s="14">
        <f>IF(Inputs!$G$3="Yes",-MIN(MAX(Inputs!$G$1*M80,-Detail!N79),L80*(1+K80)),-Inputs!$G$1*M80)</f>
        <v>-3070300.9511979753</v>
      </c>
      <c r="O80" s="14">
        <f t="shared" si="25"/>
        <v>109329350.12358084</v>
      </c>
      <c r="P80" s="14">
        <f>O80/(1+Inputs!$D$3)^Detail!$A80</f>
        <v>11563989.508500891</v>
      </c>
      <c r="Q80" s="2" t="e">
        <f>_xll.SimulationMedian(O80)</f>
        <v>#N/A</v>
      </c>
      <c r="R80" s="14" t="e">
        <f>Q80/(1+Inputs!$D$3)^Detail!$A80</f>
        <v>#N/A</v>
      </c>
      <c r="S80" s="15" t="e">
        <f>_xll.SimulationInterval(P80,$C$5,)</f>
        <v>#N/A</v>
      </c>
      <c r="T80" s="17">
        <f>LN(_xll.LognormalValue(T$2,T$3))</f>
        <v>-3.1510635861059247E-2</v>
      </c>
      <c r="U80" s="14">
        <f t="shared" si="32"/>
        <v>37325800.411792278</v>
      </c>
      <c r="V80" s="14">
        <f>IF(Inputs!$G$2=1,U80,IF(Inputs!$G$2=2,AVERAGE(U79:U80),IF(Inputs!$G$2=3,AVERAGE(U78:U80),IF(Inputs!$G$2=4,AVERAGE(U77:U80),IF(Inputs!$G$2=5,AVERAGE(U76:U80))))))</f>
        <v>36941359.583714902</v>
      </c>
      <c r="W80" s="14">
        <f>IF(Inputs!$G$3="Yes",-MIN(MAX(Inputs!$G$1*V80,-Detail!W79),U80*(1+T80)),-Inputs!$G$1*V80)</f>
        <v>-1477654.383348596</v>
      </c>
      <c r="X80" s="14">
        <f t="shared" si="26"/>
        <v>34671986.323445119</v>
      </c>
      <c r="Y80" s="14">
        <f>X80/(1+Inputs!$D$3)^Detail!$A80</f>
        <v>3667327.0775870737</v>
      </c>
      <c r="Z80" s="2" t="e">
        <f>_xll.SimulationMedian(X80)</f>
        <v>#N/A</v>
      </c>
      <c r="AA80" s="14" t="e">
        <f>Z80/(1+Inputs!$D$3)^Detail!$A80</f>
        <v>#N/A</v>
      </c>
      <c r="AB80" s="15" t="e">
        <f>_xll.SimulationInterval(Y80,$C$5,)</f>
        <v>#N/A</v>
      </c>
      <c r="AC80" s="17">
        <f>LN(_xll.LognormalValue(AC$2,AC$3))</f>
        <v>-8.6167004033880503E-4</v>
      </c>
      <c r="AD80" s="14">
        <f t="shared" si="33"/>
        <v>17441770.524327662</v>
      </c>
      <c r="AE80" s="14">
        <f>IF(Inputs!$G$2=1,AD80,IF(Inputs!$G$2=2,AVERAGE(AD79:AD80),IF(Inputs!$G$2=3,AVERAGE(AD78:AD80),IF(Inputs!$G$2=4,AVERAGE(AD77:AD80),IF(Inputs!$G$2=5,AVERAGE(AD76:AD80))))))</f>
        <v>16996479.280190509</v>
      </c>
      <c r="AF80" s="14">
        <f>IF(Inputs!$G$3="Yes",-MIN(MAX(Inputs!$G$1*AE80,-Detail!AF79),AD80*(1+AC80)),-Inputs!$G$1*AE80)</f>
        <v>-679859.17120762041</v>
      </c>
      <c r="AG80" s="14">
        <f t="shared" si="27"/>
        <v>16746882.302008765</v>
      </c>
      <c r="AH80" s="14">
        <f>AG80/(1+Inputs!$D$3)^Detail!$A80</f>
        <v>1771352.0753724724</v>
      </c>
      <c r="AI80" s="2" t="e">
        <f>_xll.SimulationMedian(AG80)</f>
        <v>#N/A</v>
      </c>
      <c r="AJ80" s="14" t="e">
        <f>AI80/(1+Inputs!$D$3)^Detail!$A80</f>
        <v>#N/A</v>
      </c>
      <c r="AK80" s="15" t="e">
        <f>_xll.SimulationInterval(AH80,$C$5,)</f>
        <v>#N/A</v>
      </c>
      <c r="AL80" s="17">
        <f>LN(_xll.LognormalValue(AL$2,AL$3))</f>
        <v>8.2611640364186292E-2</v>
      </c>
      <c r="AM80" s="14">
        <f t="shared" si="34"/>
        <v>21043008.657055989</v>
      </c>
      <c r="AN80" s="14">
        <f>IF(Inputs!$G$2=1,AM80,IF(Inputs!$G$2=2,AVERAGE(AM79:AM80),IF(Inputs!$G$2=3,AVERAGE(AM78:AM80),IF(Inputs!$G$2=4,AVERAGE(AM77:AM80),IF(Inputs!$G$2=5,AVERAGE(AM76:AM80))))))</f>
        <v>20509982.629612584</v>
      </c>
      <c r="AO80" s="14">
        <f>IF(Inputs!$G$3="Yes",-MIN(MAX(Inputs!$G$1*AN80,-Detail!AO79),AM80*(1+AL80)),-Inputs!$G$1*AN80)</f>
        <v>-820399.30518450332</v>
      </c>
      <c r="AP80" s="14">
        <f t="shared" si="28"/>
        <v>21961006.815228656</v>
      </c>
      <c r="AQ80" s="14">
        <f>AP80/(1+Inputs!$D$3)^Detail!$A80</f>
        <v>2322860.7150811711</v>
      </c>
      <c r="AR80" s="2" t="e">
        <f>_xll.SimulationMedian(AP80)</f>
        <v>#N/A</v>
      </c>
      <c r="AS80" s="14" t="e">
        <f>AR80/(1+Inputs!$D$3)^Detail!$A80</f>
        <v>#N/A</v>
      </c>
      <c r="AT80" s="15" t="e">
        <f>_xll.SimulationInterval(AQ80,$C$5,)</f>
        <v>#N/A</v>
      </c>
      <c r="AU80" s="17">
        <f>LN(_xll.LognormalValue(AU$2,AU$3))</f>
        <v>0.10983712284392796</v>
      </c>
      <c r="AV80" s="14">
        <f t="shared" si="35"/>
        <v>7802553.0462921225</v>
      </c>
      <c r="AW80" s="14">
        <f>IF(Inputs!$G$2=1,AV80,IF(Inputs!$G$2=2,AVERAGE(AV79:AV80),IF(Inputs!$G$2=3,AVERAGE(AV78:AV80),IF(Inputs!$G$2=4,AVERAGE(AV77:AV80),IF(Inputs!$G$2=5,AVERAGE(AV76:AV80))))))</f>
        <v>7574098.557939887</v>
      </c>
      <c r="AX80" s="14">
        <f>IF(Inputs!$G$3="Yes",-MIN(MAX(Inputs!$G$1*AW80,-Detail!AX79),AV80*(1+AU80)),-Inputs!$G$1*AW80)</f>
        <v>-302963.94231759547</v>
      </c>
      <c r="AY80" s="14">
        <f t="shared" si="29"/>
        <v>8356599.0814163778</v>
      </c>
      <c r="AZ80" s="14">
        <f>AY80/(1+Inputs!$D$3)^Detail!$A80</f>
        <v>883894.6174564719</v>
      </c>
      <c r="BA80" s="2" t="e">
        <f>_xll.SimulationMedian(AY80)</f>
        <v>#N/A</v>
      </c>
      <c r="BB80" s="14" t="e">
        <f>BA80/(1+Inputs!$D$3)^Detail!$A80</f>
        <v>#N/A</v>
      </c>
      <c r="BC80" s="15" t="e">
        <f>_xll.SimulationInterval(AZ80,$C$5,)</f>
        <v>#N/A</v>
      </c>
    </row>
    <row r="81" spans="1:55" x14ac:dyDescent="0.2">
      <c r="A81" s="11">
        <v>77</v>
      </c>
      <c r="B81" s="17">
        <f>LN(_xll.LognormalValue(B$2,B$3))</f>
        <v>-6.4097462897407906E-2</v>
      </c>
      <c r="C81" s="14">
        <f t="shared" si="30"/>
        <v>482305476.07561547</v>
      </c>
      <c r="D81" s="13">
        <f>IF(Inputs!$G$2=1,C81,IF(Inputs!$G$2=2,AVERAGE(C80:C81),IF(Inputs!$G$2=3,AVERAGE(C79:C81),IF(Inputs!$G$2=4,AVERAGE(C78:C81),IF(Inputs!$G$2=5,AVERAGE(C77:C81))))))</f>
        <v>420475065.28990096</v>
      </c>
      <c r="E81" s="14">
        <f>IF(Inputs!$G$3="Yes",-MIN(MAX(Inputs!$G$1*D81,-Detail!E80),C81*(1+B81)),-Inputs!$G$1*D81)</f>
        <v>-16819002.61159604</v>
      </c>
      <c r="F81" s="14">
        <f t="shared" si="24"/>
        <v>434571916.10604602</v>
      </c>
      <c r="G81" s="14">
        <f>F81/(1+Inputs!$D$3)^Detail!$A81</f>
        <v>44626759.729603007</v>
      </c>
      <c r="H81" s="2" t="e">
        <f>_xll.SimulationMedian(F81)</f>
        <v>#N/A</v>
      </c>
      <c r="I81" s="14" t="e">
        <f>H81/(1+Inputs!$D$3)^Detail!$A81</f>
        <v>#N/A</v>
      </c>
      <c r="J81" s="15" t="e">
        <f>_xll.SimulationInterval(G81,$C$5,)</f>
        <v>#N/A</v>
      </c>
      <c r="K81" s="17">
        <f>LN(_xll.LognormalValue(K$2,K$3))</f>
        <v>6.095690416076472E-2</v>
      </c>
      <c r="L81" s="14">
        <f t="shared" si="31"/>
        <v>109329350.12358084</v>
      </c>
      <c r="M81" s="14">
        <f>IF(Inputs!$G$2=1,L81,IF(Inputs!$G$2=2,AVERAGE(L80:L81),IF(Inputs!$G$2=3,AVERAGE(L79:L81),IF(Inputs!$G$2=4,AVERAGE(L78:L81),IF(Inputs!$G$2=5,AVERAGE(L77:L81))))))</f>
        <v>92079499.180087849</v>
      </c>
      <c r="N81" s="14">
        <f>IF(Inputs!$G$3="Yes",-MIN(MAX(Inputs!$G$1*M81,-Detail!N80),L81*(1+K81)),-Inputs!$G$1*M81)</f>
        <v>-3683179.9672035142</v>
      </c>
      <c r="O81" s="14">
        <f t="shared" si="25"/>
        <v>112310548.87381914</v>
      </c>
      <c r="P81" s="14">
        <f>O81/(1+Inputs!$D$3)^Detail!$A81</f>
        <v>11533317.487705994</v>
      </c>
      <c r="Q81" s="2" t="e">
        <f>_xll.SimulationMedian(O81)</f>
        <v>#N/A</v>
      </c>
      <c r="R81" s="14" t="e">
        <f>Q81/(1+Inputs!$D$3)^Detail!$A81</f>
        <v>#N/A</v>
      </c>
      <c r="S81" s="15" t="e">
        <f>_xll.SimulationInterval(P81,$C$5,)</f>
        <v>#N/A</v>
      </c>
      <c r="T81" s="17">
        <f>LN(_xll.LognormalValue(T$2,T$3))</f>
        <v>-9.1698553083871797E-3</v>
      </c>
      <c r="U81" s="14">
        <f t="shared" si="32"/>
        <v>34671986.323445119</v>
      </c>
      <c r="V81" s="14">
        <f>IF(Inputs!$G$2=1,U81,IF(Inputs!$G$2=2,AVERAGE(U80:U81),IF(Inputs!$G$2=3,AVERAGE(U79:U81),IF(Inputs!$G$2=4,AVERAGE(U78:U81),IF(Inputs!$G$2=5,AVERAGE(U77:U81))))))</f>
        <v>35970724.625120819</v>
      </c>
      <c r="W81" s="14">
        <f>IF(Inputs!$G$3="Yes",-MIN(MAX(Inputs!$G$1*V81,-Detail!W80),U81*(1+T81)),-Inputs!$G$1*V81)</f>
        <v>-1438828.9850048327</v>
      </c>
      <c r="X81" s="14">
        <f t="shared" si="26"/>
        <v>32915220.240599919</v>
      </c>
      <c r="Y81" s="14">
        <f>X81/(1+Inputs!$D$3)^Detail!$A81</f>
        <v>3380107.113883934</v>
      </c>
      <c r="Z81" s="2" t="e">
        <f>_xll.SimulationMedian(X81)</f>
        <v>#N/A</v>
      </c>
      <c r="AA81" s="14" t="e">
        <f>Z81/(1+Inputs!$D$3)^Detail!$A81</f>
        <v>#N/A</v>
      </c>
      <c r="AB81" s="15" t="e">
        <f>_xll.SimulationInterval(Y81,$C$5,)</f>
        <v>#N/A</v>
      </c>
      <c r="AC81" s="17">
        <f>LN(_xll.LognormalValue(AC$2,AC$3))</f>
        <v>0.17807950471877748</v>
      </c>
      <c r="AD81" s="14">
        <f t="shared" si="33"/>
        <v>16746882.302008765</v>
      </c>
      <c r="AE81" s="14">
        <f>IF(Inputs!$G$2=1,AD81,IF(Inputs!$G$2=2,AVERAGE(AD80:AD81),IF(Inputs!$G$2=3,AVERAGE(AD79:AD81),IF(Inputs!$G$2=4,AVERAGE(AD78:AD81),IF(Inputs!$G$2=5,AVERAGE(AD77:AD81))))))</f>
        <v>16824114.867528543</v>
      </c>
      <c r="AF81" s="14">
        <f>IF(Inputs!$G$3="Yes",-MIN(MAX(Inputs!$G$1*AE81,-Detail!AF80),AD81*(1+AC81)),-Inputs!$G$1*AE81)</f>
        <v>-672964.5947011417</v>
      </c>
      <c r="AG81" s="14">
        <f t="shared" si="27"/>
        <v>19056194.213233005</v>
      </c>
      <c r="AH81" s="14">
        <f>AG81/(1+Inputs!$D$3)^Detail!$A81</f>
        <v>1956905.5638355576</v>
      </c>
      <c r="AI81" s="2" t="e">
        <f>_xll.SimulationMedian(AG81)</f>
        <v>#N/A</v>
      </c>
      <c r="AJ81" s="14" t="e">
        <f>AI81/(1+Inputs!$D$3)^Detail!$A81</f>
        <v>#N/A</v>
      </c>
      <c r="AK81" s="15" t="e">
        <f>_xll.SimulationInterval(AH81,$C$5,)</f>
        <v>#N/A</v>
      </c>
      <c r="AL81" s="17">
        <f>LN(_xll.LognormalValue(AL$2,AL$3))</f>
        <v>-2.1747013357879503E-2</v>
      </c>
      <c r="AM81" s="14">
        <f t="shared" si="34"/>
        <v>21961006.815228656</v>
      </c>
      <c r="AN81" s="14">
        <f>IF(Inputs!$G$2=1,AM81,IF(Inputs!$G$2=2,AVERAGE(AM80:AM81),IF(Inputs!$G$2=3,AVERAGE(AM79:AM81),IF(Inputs!$G$2=4,AVERAGE(AM78:AM81),IF(Inputs!$G$2=5,AVERAGE(AM77:AM81))))))</f>
        <v>21552388.152052913</v>
      </c>
      <c r="AO81" s="14">
        <f>IF(Inputs!$G$3="Yes",-MIN(MAX(Inputs!$G$1*AN81,-Detail!AO80),AM81*(1+AL81)),-Inputs!$G$1*AN81)</f>
        <v>-862095.52608211653</v>
      </c>
      <c r="AP81" s="14">
        <f t="shared" si="28"/>
        <v>20621324.980583277</v>
      </c>
      <c r="AQ81" s="14">
        <f>AP81/(1+Inputs!$D$3)^Detail!$A81</f>
        <v>2117630.8940083096</v>
      </c>
      <c r="AR81" s="2" t="e">
        <f>_xll.SimulationMedian(AP81)</f>
        <v>#N/A</v>
      </c>
      <c r="AS81" s="14" t="e">
        <f>AR81/(1+Inputs!$D$3)^Detail!$A81</f>
        <v>#N/A</v>
      </c>
      <c r="AT81" s="15" t="e">
        <f>_xll.SimulationInterval(AQ81,$C$5,)</f>
        <v>#N/A</v>
      </c>
      <c r="AU81" s="17">
        <f>LN(_xll.LognormalValue(AU$2,AU$3))</f>
        <v>4.7797651410286017E-2</v>
      </c>
      <c r="AV81" s="14">
        <f t="shared" si="35"/>
        <v>8356599.0814163778</v>
      </c>
      <c r="AW81" s="14">
        <f>IF(Inputs!$G$2=1,AV81,IF(Inputs!$G$2=2,AVERAGE(AV80:AV81),IF(Inputs!$G$2=3,AVERAGE(AV79:AV81),IF(Inputs!$G$2=4,AVERAGE(AV78:AV81),IF(Inputs!$G$2=5,AVERAGE(AV77:AV81))))))</f>
        <v>8029067.165250252</v>
      </c>
      <c r="AX81" s="14">
        <f>IF(Inputs!$G$3="Yes",-MIN(MAX(Inputs!$G$1*AW81,-Detail!AX80),AV81*(1+AU81)),-Inputs!$G$1*AW81)</f>
        <v>-321162.6866100101</v>
      </c>
      <c r="AY81" s="14">
        <f t="shared" si="29"/>
        <v>8434862.2046754248</v>
      </c>
      <c r="AZ81" s="14">
        <f>AY81/(1+Inputs!$D$3)^Detail!$A81</f>
        <v>866187.05675519083</v>
      </c>
      <c r="BA81" s="2" t="e">
        <f>_xll.SimulationMedian(AY81)</f>
        <v>#N/A</v>
      </c>
      <c r="BB81" s="14" t="e">
        <f>BA81/(1+Inputs!$D$3)^Detail!$A81</f>
        <v>#N/A</v>
      </c>
      <c r="BC81" s="15" t="e">
        <f>_xll.SimulationInterval(AZ81,$C$5,)</f>
        <v>#N/A</v>
      </c>
    </row>
    <row r="82" spans="1:55" x14ac:dyDescent="0.2">
      <c r="A82" s="11">
        <v>78</v>
      </c>
      <c r="B82" s="17">
        <f>LN(_xll.LognormalValue(B$2,B$3))</f>
        <v>2.3730219690079383E-2</v>
      </c>
      <c r="C82" s="14">
        <f t="shared" si="30"/>
        <v>434571916.10604602</v>
      </c>
      <c r="D82" s="13">
        <f>IF(Inputs!$G$2=1,C82,IF(Inputs!$G$2=2,AVERAGE(C81:C82),IF(Inputs!$G$2=3,AVERAGE(C80:C82),IF(Inputs!$G$2=4,AVERAGE(C79:C82),IF(Inputs!$G$2=5,AVERAGE(C78:C82))))))</f>
        <v>452397752.89953274</v>
      </c>
      <c r="E82" s="14">
        <f>IF(Inputs!$G$3="Yes",-MIN(MAX(Inputs!$G$1*D82,-Detail!E81),C82*(1+B82)),-Inputs!$G$1*D82)</f>
        <v>-18095910.115981311</v>
      </c>
      <c r="F82" s="14">
        <f t="shared" si="24"/>
        <v>426788493.03039992</v>
      </c>
      <c r="G82" s="14">
        <f>F82/(1+Inputs!$D$3)^Detail!$A82</f>
        <v>42550941.564034872</v>
      </c>
      <c r="H82" s="2" t="e">
        <f>_xll.SimulationMedian(F82)</f>
        <v>#N/A</v>
      </c>
      <c r="I82" s="14" t="e">
        <f>H82/(1+Inputs!$D$3)^Detail!$A82</f>
        <v>#N/A</v>
      </c>
      <c r="J82" s="15" t="e">
        <f>_xll.SimulationInterval(G82,$C$5,)</f>
        <v>#N/A</v>
      </c>
      <c r="K82" s="17">
        <f>LN(_xll.LognormalValue(K$2,K$3))</f>
        <v>0.12687700368913357</v>
      </c>
      <c r="L82" s="14">
        <f t="shared" si="31"/>
        <v>112310548.87381914</v>
      </c>
      <c r="M82" s="14">
        <f>IF(Inputs!$G$2=1,L82,IF(Inputs!$G$2=2,AVERAGE(L81:L82),IF(Inputs!$G$2=3,AVERAGE(L80:L82),IF(Inputs!$G$2=4,AVERAGE(L79:L82),IF(Inputs!$G$2=5,AVERAGE(L78:L82))))))</f>
        <v>104331524.63517916</v>
      </c>
      <c r="N82" s="14">
        <f>IF(Inputs!$G$3="Yes",-MIN(MAX(Inputs!$G$1*M82,-Detail!N81),L82*(1+K82)),-Inputs!$G$1*M82)</f>
        <v>-4173260.9854071666</v>
      </c>
      <c r="O82" s="14">
        <f t="shared" si="25"/>
        <v>122386913.81220414</v>
      </c>
      <c r="P82" s="14">
        <f>O82/(1+Inputs!$D$3)^Detail!$A82</f>
        <v>12202012.244633622</v>
      </c>
      <c r="Q82" s="2" t="e">
        <f>_xll.SimulationMedian(O82)</f>
        <v>#N/A</v>
      </c>
      <c r="R82" s="14" t="e">
        <f>Q82/(1+Inputs!$D$3)^Detail!$A82</f>
        <v>#N/A</v>
      </c>
      <c r="S82" s="15" t="e">
        <f>_xll.SimulationInterval(P82,$C$5,)</f>
        <v>#N/A</v>
      </c>
      <c r="T82" s="17">
        <f>LN(_xll.LognormalValue(T$2,T$3))</f>
        <v>-0.17905653652917508</v>
      </c>
      <c r="U82" s="14">
        <f t="shared" si="32"/>
        <v>32915220.240599919</v>
      </c>
      <c r="V82" s="14">
        <f>IF(Inputs!$G$2=1,U82,IF(Inputs!$G$2=2,AVERAGE(U81:U82),IF(Inputs!$G$2=3,AVERAGE(U80:U82),IF(Inputs!$G$2=4,AVERAGE(U79:U82),IF(Inputs!$G$2=5,AVERAGE(U78:U82))))))</f>
        <v>34971002.325279102</v>
      </c>
      <c r="W82" s="14">
        <f>IF(Inputs!$G$3="Yes",-MIN(MAX(Inputs!$G$1*V82,-Detail!W81),U82*(1+T82)),-Inputs!$G$1*V82)</f>
        <v>-1398840.0930111641</v>
      </c>
      <c r="X82" s="14">
        <f t="shared" si="26"/>
        <v>25622694.812211934</v>
      </c>
      <c r="Y82" s="14">
        <f>X82/(1+Inputs!$D$3)^Detail!$A82</f>
        <v>2554590.4059551819</v>
      </c>
      <c r="Z82" s="2" t="e">
        <f>_xll.SimulationMedian(X82)</f>
        <v>#N/A</v>
      </c>
      <c r="AA82" s="14" t="e">
        <f>Z82/(1+Inputs!$D$3)^Detail!$A82</f>
        <v>#N/A</v>
      </c>
      <c r="AB82" s="15" t="e">
        <f>_xll.SimulationInterval(Y82,$C$5,)</f>
        <v>#N/A</v>
      </c>
      <c r="AC82" s="17">
        <f>LN(_xll.LognormalValue(AC$2,AC$3))</f>
        <v>0.10883945554543084</v>
      </c>
      <c r="AD82" s="14">
        <f t="shared" si="33"/>
        <v>19056194.213233005</v>
      </c>
      <c r="AE82" s="14">
        <f>IF(Inputs!$G$2=1,AD82,IF(Inputs!$G$2=2,AVERAGE(AD81:AD82),IF(Inputs!$G$2=3,AVERAGE(AD80:AD82),IF(Inputs!$G$2=4,AVERAGE(AD79:AD82),IF(Inputs!$G$2=5,AVERAGE(AD78:AD82))))))</f>
        <v>17748282.346523147</v>
      </c>
      <c r="AF82" s="14">
        <f>IF(Inputs!$G$3="Yes",-MIN(MAX(Inputs!$G$1*AE82,-Detail!AF81),AD82*(1+AC82)),-Inputs!$G$1*AE82)</f>
        <v>-709931.29386092594</v>
      </c>
      <c r="AG82" s="14">
        <f t="shared" si="27"/>
        <v>20420328.722308349</v>
      </c>
      <c r="AH82" s="14">
        <f>AG82/(1+Inputs!$D$3)^Detail!$A82</f>
        <v>2035912.9366672824</v>
      </c>
      <c r="AI82" s="2" t="e">
        <f>_xll.SimulationMedian(AG82)</f>
        <v>#N/A</v>
      </c>
      <c r="AJ82" s="14" t="e">
        <f>AI82/(1+Inputs!$D$3)^Detail!$A82</f>
        <v>#N/A</v>
      </c>
      <c r="AK82" s="15" t="e">
        <f>_xll.SimulationInterval(AH82,$C$5,)</f>
        <v>#N/A</v>
      </c>
      <c r="AL82" s="17">
        <f>LN(_xll.LognormalValue(AL$2,AL$3))</f>
        <v>8.0996144633209075E-2</v>
      </c>
      <c r="AM82" s="14">
        <f t="shared" si="34"/>
        <v>20621324.980583277</v>
      </c>
      <c r="AN82" s="14">
        <f>IF(Inputs!$G$2=1,AM82,IF(Inputs!$G$2=2,AVERAGE(AM81:AM82),IF(Inputs!$G$2=3,AVERAGE(AM80:AM82),IF(Inputs!$G$2=4,AVERAGE(AM79:AM82),IF(Inputs!$G$2=5,AVERAGE(AM78:AM82))))))</f>
        <v>21208446.817622643</v>
      </c>
      <c r="AO82" s="14">
        <f>IF(Inputs!$G$3="Yes",-MIN(MAX(Inputs!$G$1*AN82,-Detail!AO81),AM82*(1+AL82)),-Inputs!$G$1*AN82)</f>
        <v>-848337.87270490569</v>
      </c>
      <c r="AP82" s="14">
        <f t="shared" si="28"/>
        <v>21443234.928534102</v>
      </c>
      <c r="AQ82" s="14">
        <f>AP82/(1+Inputs!$D$3)^Detail!$A82</f>
        <v>2137896.9941509981</v>
      </c>
      <c r="AR82" s="2" t="e">
        <f>_xll.SimulationMedian(AP82)</f>
        <v>#N/A</v>
      </c>
      <c r="AS82" s="14" t="e">
        <f>AR82/(1+Inputs!$D$3)^Detail!$A82</f>
        <v>#N/A</v>
      </c>
      <c r="AT82" s="15" t="e">
        <f>_xll.SimulationInterval(AQ82,$C$5,)</f>
        <v>#N/A</v>
      </c>
      <c r="AU82" s="17">
        <f>LN(_xll.LognormalValue(AU$2,AU$3))</f>
        <v>-2.8045297702261759E-2</v>
      </c>
      <c r="AV82" s="14">
        <f t="shared" si="35"/>
        <v>8434862.2046754248</v>
      </c>
      <c r="AW82" s="14">
        <f>IF(Inputs!$G$2=1,AV82,IF(Inputs!$G$2=2,AVERAGE(AV81:AV82),IF(Inputs!$G$2=3,AVERAGE(AV80:AV82),IF(Inputs!$G$2=4,AVERAGE(AV79:AV82),IF(Inputs!$G$2=5,AVERAGE(AV78:AV82))))))</f>
        <v>8198004.7774613081</v>
      </c>
      <c r="AX82" s="14">
        <f>IF(Inputs!$G$3="Yes",-MIN(MAX(Inputs!$G$1*AW82,-Detail!AX81),AV82*(1+AU82)),-Inputs!$G$1*AW82)</f>
        <v>-327920.19109845231</v>
      </c>
      <c r="AY82" s="14">
        <f t="shared" si="29"/>
        <v>7870383.7919692947</v>
      </c>
      <c r="AZ82" s="14">
        <f>AY82/(1+Inputs!$D$3)^Detail!$A82</f>
        <v>784679.63941745367</v>
      </c>
      <c r="BA82" s="2" t="e">
        <f>_xll.SimulationMedian(AY82)</f>
        <v>#N/A</v>
      </c>
      <c r="BB82" s="14" t="e">
        <f>BA82/(1+Inputs!$D$3)^Detail!$A82</f>
        <v>#N/A</v>
      </c>
      <c r="BC82" s="15" t="e">
        <f>_xll.SimulationInterval(AZ82,$C$5,)</f>
        <v>#N/A</v>
      </c>
    </row>
    <row r="83" spans="1:55" x14ac:dyDescent="0.2">
      <c r="A83" s="11">
        <v>79</v>
      </c>
      <c r="B83" s="17">
        <f>LN(_xll.LognormalValue(B$2,B$3))</f>
        <v>5.8536081999633262E-2</v>
      </c>
      <c r="C83" s="14">
        <f t="shared" si="30"/>
        <v>426788493.03039992</v>
      </c>
      <c r="D83" s="13">
        <f>IF(Inputs!$G$2=1,C83,IF(Inputs!$G$2=2,AVERAGE(C82:C83),IF(Inputs!$G$2=3,AVERAGE(C81:C83),IF(Inputs!$G$2=4,AVERAGE(C80:C83),IF(Inputs!$G$2=5,AVERAGE(C79:C83))))))</f>
        <v>447888628.40402049</v>
      </c>
      <c r="E83" s="14">
        <f>IF(Inputs!$G$3="Yes",-MIN(MAX(Inputs!$G$1*D83,-Detail!E82),C83*(1+B83)),-Inputs!$G$1*D83)</f>
        <v>-17915545.136160821</v>
      </c>
      <c r="F83" s="14">
        <f t="shared" si="24"/>
        <v>433855474.11876643</v>
      </c>
      <c r="G83" s="14">
        <f>F83/(1+Inputs!$D$3)^Detail!$A83</f>
        <v>41995652.147017874</v>
      </c>
      <c r="H83" s="2" t="e">
        <f>_xll.SimulationMedian(F83)</f>
        <v>#N/A</v>
      </c>
      <c r="I83" s="14" t="e">
        <f>H83/(1+Inputs!$D$3)^Detail!$A83</f>
        <v>#N/A</v>
      </c>
      <c r="J83" s="15" t="e">
        <f>_xll.SimulationInterval(G83,$C$5,)</f>
        <v>#N/A</v>
      </c>
      <c r="K83" s="17">
        <f>LN(_xll.LognormalValue(K$2,K$3))</f>
        <v>4.7075508399241621E-2</v>
      </c>
      <c r="L83" s="14">
        <f t="shared" si="31"/>
        <v>122386913.81220414</v>
      </c>
      <c r="M83" s="14">
        <f>IF(Inputs!$G$2=1,L83,IF(Inputs!$G$2=2,AVERAGE(L82:L83),IF(Inputs!$G$2=3,AVERAGE(L81:L83),IF(Inputs!$G$2=4,AVERAGE(L80:L83),IF(Inputs!$G$2=5,AVERAGE(L79:L83))))))</f>
        <v>114675604.26986803</v>
      </c>
      <c r="N83" s="14">
        <f>IF(Inputs!$G$3="Yes",-MIN(MAX(Inputs!$G$1*M83,-Detail!N82),L83*(1+K83)),-Inputs!$G$1*M83)</f>
        <v>-4587024.1707947217</v>
      </c>
      <c r="O83" s="14">
        <f t="shared" si="25"/>
        <v>123561315.83053309</v>
      </c>
      <c r="P83" s="14">
        <f>O83/(1+Inputs!$D$3)^Detail!$A83</f>
        <v>11960291.728453331</v>
      </c>
      <c r="Q83" s="2" t="e">
        <f>_xll.SimulationMedian(O83)</f>
        <v>#N/A</v>
      </c>
      <c r="R83" s="14" t="e">
        <f>Q83/(1+Inputs!$D$3)^Detail!$A83</f>
        <v>#N/A</v>
      </c>
      <c r="S83" s="15" t="e">
        <f>_xll.SimulationInterval(P83,$C$5,)</f>
        <v>#N/A</v>
      </c>
      <c r="T83" s="17">
        <f>LN(_xll.LognormalValue(T$2,T$3))</f>
        <v>-1.5557802395459773E-2</v>
      </c>
      <c r="U83" s="14">
        <f t="shared" si="32"/>
        <v>25622694.812211934</v>
      </c>
      <c r="V83" s="14">
        <f>IF(Inputs!$G$2=1,U83,IF(Inputs!$G$2=2,AVERAGE(U82:U83),IF(Inputs!$G$2=3,AVERAGE(U81:U83),IF(Inputs!$G$2=4,AVERAGE(U80:U83),IF(Inputs!$G$2=5,AVERAGE(U79:U83))))))</f>
        <v>31069967.125418991</v>
      </c>
      <c r="W83" s="14">
        <f>IF(Inputs!$G$3="Yes",-MIN(MAX(Inputs!$G$1*V83,-Detail!W82),U83*(1+T83)),-Inputs!$G$1*V83)</f>
        <v>-1242798.6850167597</v>
      </c>
      <c r="X83" s="14">
        <f t="shared" si="26"/>
        <v>23981263.304467611</v>
      </c>
      <c r="Y83" s="14">
        <f>X83/(1+Inputs!$D$3)^Detail!$A83</f>
        <v>2321300.1837214888</v>
      </c>
      <c r="Z83" s="2" t="e">
        <f>_xll.SimulationMedian(X83)</f>
        <v>#N/A</v>
      </c>
      <c r="AA83" s="14" t="e">
        <f>Z83/(1+Inputs!$D$3)^Detail!$A83</f>
        <v>#N/A</v>
      </c>
      <c r="AB83" s="15" t="e">
        <f>_xll.SimulationInterval(Y83,$C$5,)</f>
        <v>#N/A</v>
      </c>
      <c r="AC83" s="17">
        <f>LN(_xll.LognormalValue(AC$2,AC$3))</f>
        <v>3.2462277824588555E-2</v>
      </c>
      <c r="AD83" s="14">
        <f t="shared" si="33"/>
        <v>20420328.722308349</v>
      </c>
      <c r="AE83" s="14">
        <f>IF(Inputs!$G$2=1,AD83,IF(Inputs!$G$2=2,AVERAGE(AD82:AD83),IF(Inputs!$G$2=3,AVERAGE(AD81:AD83),IF(Inputs!$G$2=4,AVERAGE(AD80:AD83),IF(Inputs!$G$2=5,AVERAGE(AD79:AD83))))))</f>
        <v>18741135.079183374</v>
      </c>
      <c r="AF83" s="14">
        <f>IF(Inputs!$G$3="Yes",-MIN(MAX(Inputs!$G$1*AE83,-Detail!AF82),AD83*(1+AC83)),-Inputs!$G$1*AE83)</f>
        <v>-749645.40316733497</v>
      </c>
      <c r="AG83" s="14">
        <f t="shared" si="27"/>
        <v>20333573.703394018</v>
      </c>
      <c r="AH83" s="14">
        <f>AG83/(1+Inputs!$D$3)^Detail!$A83</f>
        <v>1968216.9272796293</v>
      </c>
      <c r="AI83" s="2" t="e">
        <f>_xll.SimulationMedian(AG83)</f>
        <v>#N/A</v>
      </c>
      <c r="AJ83" s="14" t="e">
        <f>AI83/(1+Inputs!$D$3)^Detail!$A83</f>
        <v>#N/A</v>
      </c>
      <c r="AK83" s="15" t="e">
        <f>_xll.SimulationInterval(AH83,$C$5,)</f>
        <v>#N/A</v>
      </c>
      <c r="AL83" s="17">
        <f>LN(_xll.LognormalValue(AL$2,AL$3))</f>
        <v>3.3750910197051065E-2</v>
      </c>
      <c r="AM83" s="14">
        <f t="shared" si="34"/>
        <v>21443234.928534102</v>
      </c>
      <c r="AN83" s="14">
        <f>IF(Inputs!$G$2=1,AM83,IF(Inputs!$G$2=2,AVERAGE(AM82:AM83),IF(Inputs!$G$2=3,AVERAGE(AM81:AM83),IF(Inputs!$G$2=4,AVERAGE(AM80:AM83),IF(Inputs!$G$2=5,AVERAGE(AM79:AM83))))))</f>
        <v>21341855.574782014</v>
      </c>
      <c r="AO83" s="14">
        <f>IF(Inputs!$G$3="Yes",-MIN(MAX(Inputs!$G$1*AN83,-Detail!AO82),AM83*(1+AL83)),-Inputs!$G$1*AN83)</f>
        <v>-853674.22299128061</v>
      </c>
      <c r="AP83" s="14">
        <f t="shared" si="28"/>
        <v>21313289.401950043</v>
      </c>
      <c r="AQ83" s="14">
        <f>AP83/(1+Inputs!$D$3)^Detail!$A83</f>
        <v>2063049.8892541241</v>
      </c>
      <c r="AR83" s="2" t="e">
        <f>_xll.SimulationMedian(AP83)</f>
        <v>#N/A</v>
      </c>
      <c r="AS83" s="14" t="e">
        <f>AR83/(1+Inputs!$D$3)^Detail!$A83</f>
        <v>#N/A</v>
      </c>
      <c r="AT83" s="15" t="e">
        <f>_xll.SimulationInterval(AQ83,$C$5,)</f>
        <v>#N/A</v>
      </c>
      <c r="AU83" s="17">
        <f>LN(_xll.LognormalValue(AU$2,AU$3))</f>
        <v>-6.4505874665193738E-2</v>
      </c>
      <c r="AV83" s="14">
        <f t="shared" si="35"/>
        <v>7870383.7919692947</v>
      </c>
      <c r="AW83" s="14">
        <f>IF(Inputs!$G$2=1,AV83,IF(Inputs!$G$2=2,AVERAGE(AV82:AV83),IF(Inputs!$G$2=3,AVERAGE(AV81:AV83),IF(Inputs!$G$2=4,AVERAGE(AV80:AV83),IF(Inputs!$G$2=5,AVERAGE(AV79:AV83))))))</f>
        <v>8220615.0260203667</v>
      </c>
      <c r="AX83" s="14">
        <f>IF(Inputs!$G$3="Yes",-MIN(MAX(Inputs!$G$1*AW83,-Detail!AX82),AV83*(1+AU83)),-Inputs!$G$1*AW83)</f>
        <v>-328824.60104081465</v>
      </c>
      <c r="AY83" s="14">
        <f t="shared" si="29"/>
        <v>7033873.2004767358</v>
      </c>
      <c r="AZ83" s="14">
        <f>AY83/(1+Inputs!$D$3)^Detail!$A83</f>
        <v>680853.67085304938</v>
      </c>
      <c r="BA83" s="2" t="e">
        <f>_xll.SimulationMedian(AY83)</f>
        <v>#N/A</v>
      </c>
      <c r="BB83" s="14" t="e">
        <f>BA83/(1+Inputs!$D$3)^Detail!$A83</f>
        <v>#N/A</v>
      </c>
      <c r="BC83" s="15" t="e">
        <f>_xll.SimulationInterval(AZ83,$C$5,)</f>
        <v>#N/A</v>
      </c>
    </row>
    <row r="84" spans="1:55" x14ac:dyDescent="0.2">
      <c r="A84" s="11">
        <v>80</v>
      </c>
      <c r="B84" s="17">
        <f>LN(_xll.LognormalValue(B$2,B$3))</f>
        <v>-6.7828986449146311E-2</v>
      </c>
      <c r="C84" s="14">
        <f t="shared" si="30"/>
        <v>433855474.11876643</v>
      </c>
      <c r="D84" s="13">
        <f>IF(Inputs!$G$2=1,C84,IF(Inputs!$G$2=2,AVERAGE(C83:C84),IF(Inputs!$G$2=3,AVERAGE(C82:C84),IF(Inputs!$G$2=4,AVERAGE(C81:C84),IF(Inputs!$G$2=5,AVERAGE(C80:C84))))))</f>
        <v>431738627.75173742</v>
      </c>
      <c r="E84" s="14">
        <f>IF(Inputs!$G$3="Yes",-MIN(MAX(Inputs!$G$1*D84,-Detail!E83),C84*(1+B84)),-Inputs!$G$1*D84)</f>
        <v>-17269545.110069498</v>
      </c>
      <c r="F84" s="14">
        <f t="shared" si="24"/>
        <v>387157951.93380713</v>
      </c>
      <c r="G84" s="14">
        <f>F84/(1+Inputs!$D$3)^Detail!$A84</f>
        <v>36383980.258104578</v>
      </c>
      <c r="H84" s="2" t="e">
        <f>_xll.SimulationMedian(F84)</f>
        <v>#N/A</v>
      </c>
      <c r="I84" s="14" t="e">
        <f>H84/(1+Inputs!$D$3)^Detail!$A84</f>
        <v>#N/A</v>
      </c>
      <c r="J84" s="15" t="e">
        <f>_xll.SimulationInterval(G84,$C$5,)</f>
        <v>#N/A</v>
      </c>
      <c r="K84" s="17">
        <f>LN(_xll.LognormalValue(K$2,K$3))</f>
        <v>-3.4156170621130473E-2</v>
      </c>
      <c r="L84" s="14">
        <f t="shared" si="31"/>
        <v>123561315.83053309</v>
      </c>
      <c r="M84" s="14">
        <f>IF(Inputs!$G$2=1,L84,IF(Inputs!$G$2=2,AVERAGE(L83:L84),IF(Inputs!$G$2=3,AVERAGE(L82:L84),IF(Inputs!$G$2=4,AVERAGE(L81:L84),IF(Inputs!$G$2=5,AVERAGE(L80:L84))))))</f>
        <v>119419592.83885212</v>
      </c>
      <c r="N84" s="14">
        <f>IF(Inputs!$G$3="Yes",-MIN(MAX(Inputs!$G$1*M84,-Detail!N83),L84*(1+K84)),-Inputs!$G$1*M84)</f>
        <v>-4776783.7135540852</v>
      </c>
      <c r="O84" s="14">
        <f t="shared" si="25"/>
        <v>114564150.73129992</v>
      </c>
      <c r="P84" s="14">
        <f>O84/(1+Inputs!$D$3)^Detail!$A84</f>
        <v>10766406.263061317</v>
      </c>
      <c r="Q84" s="2" t="e">
        <f>_xll.SimulationMedian(O84)</f>
        <v>#N/A</v>
      </c>
      <c r="R84" s="14" t="e">
        <f>Q84/(1+Inputs!$D$3)^Detail!$A84</f>
        <v>#N/A</v>
      </c>
      <c r="S84" s="15" t="e">
        <f>_xll.SimulationInterval(P84,$C$5,)</f>
        <v>#N/A</v>
      </c>
      <c r="T84" s="17">
        <f>LN(_xll.LognormalValue(T$2,T$3))</f>
        <v>0.11071146743931892</v>
      </c>
      <c r="U84" s="14">
        <f t="shared" si="32"/>
        <v>23981263.304467611</v>
      </c>
      <c r="V84" s="14">
        <f>IF(Inputs!$G$2=1,U84,IF(Inputs!$G$2=2,AVERAGE(U83:U84),IF(Inputs!$G$2=3,AVERAGE(U82:U84),IF(Inputs!$G$2=4,AVERAGE(U81:U84),IF(Inputs!$G$2=5,AVERAGE(U80:U84))))))</f>
        <v>27506392.785759822</v>
      </c>
      <c r="W84" s="14">
        <f>IF(Inputs!$G$3="Yes",-MIN(MAX(Inputs!$G$1*V84,-Detail!W83),U84*(1+T84)),-Inputs!$G$1*V84)</f>
        <v>-1100255.7114303929</v>
      </c>
      <c r="X84" s="14">
        <f t="shared" si="26"/>
        <v>25536008.444523521</v>
      </c>
      <c r="Y84" s="14">
        <f>X84/(1+Inputs!$D$3)^Detail!$A84</f>
        <v>2399799.9330133484</v>
      </c>
      <c r="Z84" s="2" t="e">
        <f>_xll.SimulationMedian(X84)</f>
        <v>#N/A</v>
      </c>
      <c r="AA84" s="14" t="e">
        <f>Z84/(1+Inputs!$D$3)^Detail!$A84</f>
        <v>#N/A</v>
      </c>
      <c r="AB84" s="15" t="e">
        <f>_xll.SimulationInterval(Y84,$C$5,)</f>
        <v>#N/A</v>
      </c>
      <c r="AC84" s="17">
        <f>LN(_xll.LognormalValue(AC$2,AC$3))</f>
        <v>9.9677920363991993E-2</v>
      </c>
      <c r="AD84" s="14">
        <f t="shared" si="33"/>
        <v>20333573.703394018</v>
      </c>
      <c r="AE84" s="14">
        <f>IF(Inputs!$G$2=1,AD84,IF(Inputs!$G$2=2,AVERAGE(AD83:AD84),IF(Inputs!$G$2=3,AVERAGE(AD82:AD84),IF(Inputs!$G$2=4,AVERAGE(AD81:AD84),IF(Inputs!$G$2=5,AVERAGE(AD80:AD84))))))</f>
        <v>19936698.879645124</v>
      </c>
      <c r="AF84" s="14">
        <f>IF(Inputs!$G$3="Yes",-MIN(MAX(Inputs!$G$1*AE84,-Detail!AF83),AD84*(1+AC84)),-Inputs!$G$1*AE84)</f>
        <v>-797467.95518580498</v>
      </c>
      <c r="AG84" s="14">
        <f t="shared" si="27"/>
        <v>21562914.088530485</v>
      </c>
      <c r="AH84" s="14">
        <f>AG84/(1+Inputs!$D$3)^Detail!$A84</f>
        <v>2026420.0608190859</v>
      </c>
      <c r="AI84" s="2" t="e">
        <f>_xll.SimulationMedian(AG84)</f>
        <v>#N/A</v>
      </c>
      <c r="AJ84" s="14" t="e">
        <f>AI84/(1+Inputs!$D$3)^Detail!$A84</f>
        <v>#N/A</v>
      </c>
      <c r="AK84" s="15" t="e">
        <f>_xll.SimulationInterval(AH84,$C$5,)</f>
        <v>#N/A</v>
      </c>
      <c r="AL84" s="17">
        <f>LN(_xll.LognormalValue(AL$2,AL$3))</f>
        <v>8.0814569324692304E-2</v>
      </c>
      <c r="AM84" s="14">
        <f t="shared" si="34"/>
        <v>21313289.401950043</v>
      </c>
      <c r="AN84" s="14">
        <f>IF(Inputs!$G$2=1,AM84,IF(Inputs!$G$2=2,AVERAGE(AM83:AM84),IF(Inputs!$G$2=3,AVERAGE(AM82:AM84),IF(Inputs!$G$2=4,AVERAGE(AM81:AM84),IF(Inputs!$G$2=5,AVERAGE(AM80:AM84))))))</f>
        <v>21125949.770355806</v>
      </c>
      <c r="AO84" s="14">
        <f>IF(Inputs!$G$3="Yes",-MIN(MAX(Inputs!$G$1*AN84,-Detail!AO83),AM84*(1+AL84)),-Inputs!$G$1*AN84)</f>
        <v>-845037.99081423227</v>
      </c>
      <c r="AP84" s="14">
        <f t="shared" si="28"/>
        <v>22190675.715046931</v>
      </c>
      <c r="AQ84" s="14">
        <f>AP84/(1+Inputs!$D$3)^Detail!$A84</f>
        <v>2085415.2758518255</v>
      </c>
      <c r="AR84" s="2" t="e">
        <f>_xll.SimulationMedian(AP84)</f>
        <v>#N/A</v>
      </c>
      <c r="AS84" s="14" t="e">
        <f>AR84/(1+Inputs!$D$3)^Detail!$A84</f>
        <v>#N/A</v>
      </c>
      <c r="AT84" s="15" t="e">
        <f>_xll.SimulationInterval(AQ84,$C$5,)</f>
        <v>#N/A</v>
      </c>
      <c r="AU84" s="17">
        <f>LN(_xll.LognormalValue(AU$2,AU$3))</f>
        <v>9.0544684809192741E-2</v>
      </c>
      <c r="AV84" s="14">
        <f t="shared" si="35"/>
        <v>7033873.2004767358</v>
      </c>
      <c r="AW84" s="14">
        <f>IF(Inputs!$G$2=1,AV84,IF(Inputs!$G$2=2,AVERAGE(AV83:AV84),IF(Inputs!$G$2=3,AVERAGE(AV82:AV84),IF(Inputs!$G$2=4,AVERAGE(AV81:AV84),IF(Inputs!$G$2=5,AVERAGE(AV80:AV84))))))</f>
        <v>7779706.3990404857</v>
      </c>
      <c r="AX84" s="14">
        <f>IF(Inputs!$G$3="Yes",-MIN(MAX(Inputs!$G$1*AW84,-Detail!AX83),AV84*(1+AU84)),-Inputs!$G$1*AW84)</f>
        <v>-311188.25596161943</v>
      </c>
      <c r="AY84" s="14">
        <f t="shared" si="29"/>
        <v>7359564.7764401101</v>
      </c>
      <c r="AZ84" s="14">
        <f>AY84/(1+Inputs!$D$3)^Detail!$A84</f>
        <v>691630.53011505702</v>
      </c>
      <c r="BA84" s="2" t="e">
        <f>_xll.SimulationMedian(AY84)</f>
        <v>#N/A</v>
      </c>
      <c r="BB84" s="14" t="e">
        <f>BA84/(1+Inputs!$D$3)^Detail!$A84</f>
        <v>#N/A</v>
      </c>
      <c r="BC84" s="15" t="e">
        <f>_xll.SimulationInterval(AZ84,$C$5,)</f>
        <v>#N/A</v>
      </c>
    </row>
    <row r="85" spans="1:55" x14ac:dyDescent="0.2">
      <c r="A85" s="11">
        <v>81</v>
      </c>
      <c r="B85" s="17">
        <f>LN(_xll.LognormalValue(B$2,B$3))</f>
        <v>-6.557409457052106E-2</v>
      </c>
      <c r="C85" s="14">
        <f t="shared" si="30"/>
        <v>387157951.93380713</v>
      </c>
      <c r="D85" s="13">
        <f>IF(Inputs!$G$2=1,C85,IF(Inputs!$G$2=2,AVERAGE(C84:C85),IF(Inputs!$G$2=3,AVERAGE(C83:C85),IF(Inputs!$G$2=4,AVERAGE(C82:C85),IF(Inputs!$G$2=5,AVERAGE(C81:C85))))))</f>
        <v>415933973.02765781</v>
      </c>
      <c r="E85" s="14">
        <f>IF(Inputs!$G$3="Yes",-MIN(MAX(Inputs!$G$1*D85,-Detail!E84),C85*(1+B85)),-Inputs!$G$1*D85)</f>
        <v>-16637358.921106312</v>
      </c>
      <c r="F85" s="14">
        <f t="shared" si="24"/>
        <v>345133060.85886407</v>
      </c>
      <c r="G85" s="14">
        <f>F85/(1+Inputs!$D$3)^Detail!$A85</f>
        <v>31489905.8338742</v>
      </c>
      <c r="H85" s="2" t="e">
        <f>_xll.SimulationMedian(F85)</f>
        <v>#N/A</v>
      </c>
      <c r="I85" s="14" t="e">
        <f>H85/(1+Inputs!$D$3)^Detail!$A85</f>
        <v>#N/A</v>
      </c>
      <c r="J85" s="15" t="e">
        <f>_xll.SimulationInterval(G85,$C$5,)</f>
        <v>#N/A</v>
      </c>
      <c r="K85" s="17">
        <f>LN(_xll.LognormalValue(K$2,K$3))</f>
        <v>7.5619844810743297E-2</v>
      </c>
      <c r="L85" s="14">
        <f t="shared" si="31"/>
        <v>114564150.73129992</v>
      </c>
      <c r="M85" s="14">
        <f>IF(Inputs!$G$2=1,L85,IF(Inputs!$G$2=2,AVERAGE(L84:L85),IF(Inputs!$G$2=3,AVERAGE(L83:L85),IF(Inputs!$G$2=4,AVERAGE(L82:L85),IF(Inputs!$G$2=5,AVERAGE(L81:L85))))))</f>
        <v>120170793.45801239</v>
      </c>
      <c r="N85" s="14">
        <f>IF(Inputs!$G$3="Yes",-MIN(MAX(Inputs!$G$1*M85,-Detail!N84),L85*(1+K85)),-Inputs!$G$1*M85)</f>
        <v>-4806831.7383204959</v>
      </c>
      <c r="O85" s="14">
        <f t="shared" si="25"/>
        <v>118420642.29215492</v>
      </c>
      <c r="P85" s="14">
        <f>O85/(1+Inputs!$D$3)^Detail!$A85</f>
        <v>10804687.517582642</v>
      </c>
      <c r="Q85" s="2" t="e">
        <f>_xll.SimulationMedian(O85)</f>
        <v>#N/A</v>
      </c>
      <c r="R85" s="14" t="e">
        <f>Q85/(1+Inputs!$D$3)^Detail!$A85</f>
        <v>#N/A</v>
      </c>
      <c r="S85" s="15" t="e">
        <f>_xll.SimulationInterval(P85,$C$5,)</f>
        <v>#N/A</v>
      </c>
      <c r="T85" s="17">
        <f>LN(_xll.LognormalValue(T$2,T$3))</f>
        <v>0.15956446010203024</v>
      </c>
      <c r="U85" s="14">
        <f t="shared" si="32"/>
        <v>25536008.444523521</v>
      </c>
      <c r="V85" s="14">
        <f>IF(Inputs!$G$2=1,U85,IF(Inputs!$G$2=2,AVERAGE(U84:U85),IF(Inputs!$G$2=3,AVERAGE(U83:U85),IF(Inputs!$G$2=4,AVERAGE(U82:U85),IF(Inputs!$G$2=5,AVERAGE(U81:U85))))))</f>
        <v>25046655.52040102</v>
      </c>
      <c r="W85" s="14">
        <f>IF(Inputs!$G$3="Yes",-MIN(MAX(Inputs!$G$1*V85,-Detail!W84),U85*(1+T85)),-Inputs!$G$1*V85)</f>
        <v>-1001866.2208160408</v>
      </c>
      <c r="X85" s="14">
        <f t="shared" si="26"/>
        <v>28608781.62431876</v>
      </c>
      <c r="Y85" s="14">
        <f>X85/(1+Inputs!$D$3)^Detail!$A85</f>
        <v>2610262.3641148945</v>
      </c>
      <c r="Z85" s="2" t="e">
        <f>_xll.SimulationMedian(X85)</f>
        <v>#N/A</v>
      </c>
      <c r="AA85" s="14" t="e">
        <f>Z85/(1+Inputs!$D$3)^Detail!$A85</f>
        <v>#N/A</v>
      </c>
      <c r="AB85" s="15" t="e">
        <f>_xll.SimulationInterval(Y85,$C$5,)</f>
        <v>#N/A</v>
      </c>
      <c r="AC85" s="17">
        <f>LN(_xll.LognormalValue(AC$2,AC$3))</f>
        <v>-9.8530117455566946E-4</v>
      </c>
      <c r="AD85" s="14">
        <f t="shared" si="33"/>
        <v>21562914.088530485</v>
      </c>
      <c r="AE85" s="14">
        <f>IF(Inputs!$G$2=1,AD85,IF(Inputs!$G$2=2,AVERAGE(AD84:AD85),IF(Inputs!$G$2=3,AVERAGE(AD83:AD85),IF(Inputs!$G$2=4,AVERAGE(AD82:AD85),IF(Inputs!$G$2=5,AVERAGE(AD81:AD85))))))</f>
        <v>20772272.171410948</v>
      </c>
      <c r="AF85" s="14">
        <f>IF(Inputs!$G$3="Yes",-MIN(MAX(Inputs!$G$1*AE85,-Detail!AF84),AD85*(1+AC85)),-Inputs!$G$1*AE85)</f>
        <v>-830890.88685643789</v>
      </c>
      <c r="AG85" s="14">
        <f t="shared" si="27"/>
        <v>20710777.237095777</v>
      </c>
      <c r="AH85" s="14">
        <f>AG85/(1+Inputs!$D$3)^Detail!$A85</f>
        <v>1889649.23649893</v>
      </c>
      <c r="AI85" s="2" t="e">
        <f>_xll.SimulationMedian(AG85)</f>
        <v>#N/A</v>
      </c>
      <c r="AJ85" s="14" t="e">
        <f>AI85/(1+Inputs!$D$3)^Detail!$A85</f>
        <v>#N/A</v>
      </c>
      <c r="AK85" s="15" t="e">
        <f>_xll.SimulationInterval(AH85,$C$5,)</f>
        <v>#N/A</v>
      </c>
      <c r="AL85" s="17">
        <f>LN(_xll.LognormalValue(AL$2,AL$3))</f>
        <v>-3.5181145748649077E-2</v>
      </c>
      <c r="AM85" s="14">
        <f t="shared" si="34"/>
        <v>22190675.715046931</v>
      </c>
      <c r="AN85" s="14">
        <f>IF(Inputs!$G$2=1,AM85,IF(Inputs!$G$2=2,AVERAGE(AM84:AM85),IF(Inputs!$G$2=3,AVERAGE(AM83:AM85),IF(Inputs!$G$2=4,AVERAGE(AM82:AM85),IF(Inputs!$G$2=5,AVERAGE(AM81:AM85))))))</f>
        <v>21649066.681843694</v>
      </c>
      <c r="AO85" s="14">
        <f>IF(Inputs!$G$3="Yes",-MIN(MAX(Inputs!$G$1*AN85,-Detail!AO84),AM85*(1+AL85)),-Inputs!$G$1*AN85)</f>
        <v>-865962.66727374773</v>
      </c>
      <c r="AP85" s="14">
        <f t="shared" si="28"/>
        <v>20544019.651181109</v>
      </c>
      <c r="AQ85" s="14">
        <f>AP85/(1+Inputs!$D$3)^Detail!$A85</f>
        <v>1874434.291096512</v>
      </c>
      <c r="AR85" s="2" t="e">
        <f>_xll.SimulationMedian(AP85)</f>
        <v>#N/A</v>
      </c>
      <c r="AS85" s="14" t="e">
        <f>AR85/(1+Inputs!$D$3)^Detail!$A85</f>
        <v>#N/A</v>
      </c>
      <c r="AT85" s="15" t="e">
        <f>_xll.SimulationInterval(AQ85,$C$5,)</f>
        <v>#N/A</v>
      </c>
      <c r="AU85" s="17">
        <f>LN(_xll.LognormalValue(AU$2,AU$3))</f>
        <v>3.950472923417922E-2</v>
      </c>
      <c r="AV85" s="14">
        <f t="shared" si="35"/>
        <v>7359564.7764401101</v>
      </c>
      <c r="AW85" s="14">
        <f>IF(Inputs!$G$2=1,AV85,IF(Inputs!$G$2=2,AVERAGE(AV84:AV85),IF(Inputs!$G$2=3,AVERAGE(AV83:AV85),IF(Inputs!$G$2=4,AVERAGE(AV82:AV85),IF(Inputs!$G$2=5,AVERAGE(AV81:AV85))))))</f>
        <v>7421273.9229620472</v>
      </c>
      <c r="AX85" s="14">
        <f>IF(Inputs!$G$3="Yes",-MIN(MAX(Inputs!$G$1*AW85,-Detail!AX84),AV85*(1+AU85)),-Inputs!$G$1*AW85)</f>
        <v>-296850.95691848191</v>
      </c>
      <c r="AY85" s="14">
        <f t="shared" si="29"/>
        <v>7353451.4332962977</v>
      </c>
      <c r="AZ85" s="14">
        <f>AY85/(1+Inputs!$D$3)^Detail!$A85</f>
        <v>670928.17075313383</v>
      </c>
      <c r="BA85" s="2" t="e">
        <f>_xll.SimulationMedian(AY85)</f>
        <v>#N/A</v>
      </c>
      <c r="BB85" s="14" t="e">
        <f>BA85/(1+Inputs!$D$3)^Detail!$A85</f>
        <v>#N/A</v>
      </c>
      <c r="BC85" s="15" t="e">
        <f>_xll.SimulationInterval(AZ85,$C$5,)</f>
        <v>#N/A</v>
      </c>
    </row>
    <row r="86" spans="1:55" x14ac:dyDescent="0.2">
      <c r="A86" s="11">
        <v>82</v>
      </c>
      <c r="B86" s="17">
        <f>LN(_xll.LognormalValue(B$2,B$3))</f>
        <v>-7.855717280176043E-2</v>
      </c>
      <c r="C86" s="14">
        <f t="shared" si="30"/>
        <v>345133060.85886407</v>
      </c>
      <c r="D86" s="13">
        <f>IF(Inputs!$G$2=1,C86,IF(Inputs!$G$2=2,AVERAGE(C85:C86),IF(Inputs!$G$2=3,AVERAGE(C84:C86),IF(Inputs!$G$2=4,AVERAGE(C83:C86),IF(Inputs!$G$2=5,AVERAGE(C82:C86))))))</f>
        <v>388715495.63714582</v>
      </c>
      <c r="E86" s="14">
        <f>IF(Inputs!$G$3="Yes",-MIN(MAX(Inputs!$G$1*D86,-Detail!E85),C86*(1+B86)),-Inputs!$G$1*D86)</f>
        <v>-15548619.825485833</v>
      </c>
      <c r="F86" s="14">
        <f t="shared" si="24"/>
        <v>302471763.53188795</v>
      </c>
      <c r="G86" s="14">
        <f>F86/(1+Inputs!$D$3)^Detail!$A86</f>
        <v>26793682.861566659</v>
      </c>
      <c r="H86" s="2" t="e">
        <f>_xll.SimulationMedian(F86)</f>
        <v>#N/A</v>
      </c>
      <c r="I86" s="14" t="e">
        <f>H86/(1+Inputs!$D$3)^Detail!$A86</f>
        <v>#N/A</v>
      </c>
      <c r="J86" s="15" t="e">
        <f>_xll.SimulationInterval(G86,$C$5,)</f>
        <v>#N/A</v>
      </c>
      <c r="K86" s="17">
        <f>LN(_xll.LognormalValue(K$2,K$3))</f>
        <v>0.15602846233354936</v>
      </c>
      <c r="L86" s="14">
        <f t="shared" si="31"/>
        <v>118420642.29215492</v>
      </c>
      <c r="M86" s="14">
        <f>IF(Inputs!$G$2=1,L86,IF(Inputs!$G$2=2,AVERAGE(L85:L86),IF(Inputs!$G$2=3,AVERAGE(L84:L86),IF(Inputs!$G$2=4,AVERAGE(L83:L86),IF(Inputs!$G$2=5,AVERAGE(L82:L86))))))</f>
        <v>118848702.95132931</v>
      </c>
      <c r="N86" s="14">
        <f>IF(Inputs!$G$3="Yes",-MIN(MAX(Inputs!$G$1*M86,-Detail!N85),L86*(1+K86)),-Inputs!$G$1*M86)</f>
        <v>-4753948.1180531727</v>
      </c>
      <c r="O86" s="14">
        <f t="shared" si="25"/>
        <v>132143684.89949796</v>
      </c>
      <c r="P86" s="14">
        <f>O86/(1+Inputs!$D$3)^Detail!$A86</f>
        <v>11705608.298814563</v>
      </c>
      <c r="Q86" s="2" t="e">
        <f>_xll.SimulationMedian(O86)</f>
        <v>#N/A</v>
      </c>
      <c r="R86" s="14" t="e">
        <f>Q86/(1+Inputs!$D$3)^Detail!$A86</f>
        <v>#N/A</v>
      </c>
      <c r="S86" s="15" t="e">
        <f>_xll.SimulationInterval(P86,$C$5,)</f>
        <v>#N/A</v>
      </c>
      <c r="T86" s="17">
        <f>LN(_xll.LognormalValue(T$2,T$3))</f>
        <v>-0.13619678981911776</v>
      </c>
      <c r="U86" s="14">
        <f t="shared" si="32"/>
        <v>28608781.62431876</v>
      </c>
      <c r="V86" s="14">
        <f>IF(Inputs!$G$2=1,U86,IF(Inputs!$G$2=2,AVERAGE(U85:U86),IF(Inputs!$G$2=3,AVERAGE(U84:U86),IF(Inputs!$G$2=4,AVERAGE(U83:U86),IF(Inputs!$G$2=5,AVERAGE(U82:U86))))))</f>
        <v>26042017.7911033</v>
      </c>
      <c r="W86" s="14">
        <f>IF(Inputs!$G$3="Yes",-MIN(MAX(Inputs!$G$1*V86,-Detail!W85),U86*(1+T86)),-Inputs!$G$1*V86)</f>
        <v>-1041680.711644132</v>
      </c>
      <c r="X86" s="14">
        <f t="shared" si="26"/>
        <v>23670676.694806248</v>
      </c>
      <c r="Y86" s="14">
        <f>X86/(1+Inputs!$D$3)^Detail!$A86</f>
        <v>2096805.9863626002</v>
      </c>
      <c r="Z86" s="2" t="e">
        <f>_xll.SimulationMedian(X86)</f>
        <v>#N/A</v>
      </c>
      <c r="AA86" s="14" t="e">
        <f>Z86/(1+Inputs!$D$3)^Detail!$A86</f>
        <v>#N/A</v>
      </c>
      <c r="AB86" s="15" t="e">
        <f>_xll.SimulationInterval(Y86,$C$5,)</f>
        <v>#N/A</v>
      </c>
      <c r="AC86" s="17">
        <f>LN(_xll.LognormalValue(AC$2,AC$3))</f>
        <v>2.5651782399338494E-2</v>
      </c>
      <c r="AD86" s="14">
        <f t="shared" si="33"/>
        <v>20710777.237095777</v>
      </c>
      <c r="AE86" s="14">
        <f>IF(Inputs!$G$2=1,AD86,IF(Inputs!$G$2=2,AVERAGE(AD85:AD86),IF(Inputs!$G$2=3,AVERAGE(AD84:AD86),IF(Inputs!$G$2=4,AVERAGE(AD83:AD86),IF(Inputs!$G$2=5,AVERAGE(AD82:AD86))))))</f>
        <v>20869088.34300676</v>
      </c>
      <c r="AF86" s="14">
        <f>IF(Inputs!$G$3="Yes",-MIN(MAX(Inputs!$G$1*AE86,-Detail!AF85),AD86*(1+AC86)),-Inputs!$G$1*AE86)</f>
        <v>-834763.53372027038</v>
      </c>
      <c r="AG86" s="14">
        <f t="shared" si="27"/>
        <v>20407282.054382663</v>
      </c>
      <c r="AH86" s="14">
        <f>AG86/(1+Inputs!$D$3)^Detail!$A86</f>
        <v>1807726.5694059569</v>
      </c>
      <c r="AI86" s="2" t="e">
        <f>_xll.SimulationMedian(AG86)</f>
        <v>#N/A</v>
      </c>
      <c r="AJ86" s="14" t="e">
        <f>AI86/(1+Inputs!$D$3)^Detail!$A86</f>
        <v>#N/A</v>
      </c>
      <c r="AK86" s="15" t="e">
        <f>_xll.SimulationInterval(AH86,$C$5,)</f>
        <v>#N/A</v>
      </c>
      <c r="AL86" s="17">
        <f>LN(_xll.LognormalValue(AL$2,AL$3))</f>
        <v>4.5371802671591834E-2</v>
      </c>
      <c r="AM86" s="14">
        <f t="shared" si="34"/>
        <v>20544019.651181109</v>
      </c>
      <c r="AN86" s="14">
        <f>IF(Inputs!$G$2=1,AM86,IF(Inputs!$G$2=2,AVERAGE(AM85:AM86),IF(Inputs!$G$2=3,AVERAGE(AM84:AM86),IF(Inputs!$G$2=4,AVERAGE(AM83:AM86),IF(Inputs!$G$2=5,AVERAGE(AM82:AM86))))))</f>
        <v>21349328.25605936</v>
      </c>
      <c r="AO86" s="14">
        <f>IF(Inputs!$G$3="Yes",-MIN(MAX(Inputs!$G$1*AN86,-Detail!AO85),AM86*(1+AL86)),-Inputs!$G$1*AN86)</f>
        <v>-853973.13024237438</v>
      </c>
      <c r="AP86" s="14">
        <f t="shared" si="28"/>
        <v>20622165.72663343</v>
      </c>
      <c r="AQ86" s="14">
        <f>AP86/(1+Inputs!$D$3)^Detail!$A86</f>
        <v>1826761.4865803295</v>
      </c>
      <c r="AR86" s="2" t="e">
        <f>_xll.SimulationMedian(AP86)</f>
        <v>#N/A</v>
      </c>
      <c r="AS86" s="14" t="e">
        <f>AR86/(1+Inputs!$D$3)^Detail!$A86</f>
        <v>#N/A</v>
      </c>
      <c r="AT86" s="15" t="e">
        <f>_xll.SimulationInterval(AQ86,$C$5,)</f>
        <v>#N/A</v>
      </c>
      <c r="AU86" s="17">
        <f>LN(_xll.LognormalValue(AU$2,AU$3))</f>
        <v>6.8364071346597458E-2</v>
      </c>
      <c r="AV86" s="14">
        <f t="shared" si="35"/>
        <v>7353451.4332962977</v>
      </c>
      <c r="AW86" s="14">
        <f>IF(Inputs!$G$2=1,AV86,IF(Inputs!$G$2=2,AVERAGE(AV85:AV86),IF(Inputs!$G$2=3,AVERAGE(AV84:AV86),IF(Inputs!$G$2=4,AVERAGE(AV83:AV86),IF(Inputs!$G$2=5,AVERAGE(AV82:AV86))))))</f>
        <v>7248963.1367377145</v>
      </c>
      <c r="AX86" s="14">
        <f>IF(Inputs!$G$3="Yes",-MIN(MAX(Inputs!$G$1*AW86,-Detail!AX85),AV86*(1+AU86)),-Inputs!$G$1*AW86)</f>
        <v>-289958.5254695086</v>
      </c>
      <c r="AY86" s="14">
        <f t="shared" si="29"/>
        <v>7566204.7862563953</v>
      </c>
      <c r="AZ86" s="14">
        <f>AY86/(1+Inputs!$D$3)^Detail!$A86</f>
        <v>670232.78186841158</v>
      </c>
      <c r="BA86" s="2" t="e">
        <f>_xll.SimulationMedian(AY86)</f>
        <v>#N/A</v>
      </c>
      <c r="BB86" s="14" t="e">
        <f>BA86/(1+Inputs!$D$3)^Detail!$A86</f>
        <v>#N/A</v>
      </c>
      <c r="BC86" s="15" t="e">
        <f>_xll.SimulationInterval(AZ86,$C$5,)</f>
        <v>#N/A</v>
      </c>
    </row>
    <row r="87" spans="1:55" x14ac:dyDescent="0.2">
      <c r="A87" s="11">
        <v>83</v>
      </c>
      <c r="B87" s="17">
        <f>LN(_xll.LognormalValue(B$2,B$3))</f>
        <v>0.17330161595910523</v>
      </c>
      <c r="C87" s="14">
        <f t="shared" si="30"/>
        <v>302471763.53188795</v>
      </c>
      <c r="D87" s="13">
        <f>IF(Inputs!$G$2=1,C87,IF(Inputs!$G$2=2,AVERAGE(C86:C87),IF(Inputs!$G$2=3,AVERAGE(C85:C87),IF(Inputs!$G$2=4,AVERAGE(C84:C87),IF(Inputs!$G$2=5,AVERAGE(C83:C87))))))</f>
        <v>344920925.44151974</v>
      </c>
      <c r="E87" s="14">
        <f>IF(Inputs!$G$3="Yes",-MIN(MAX(Inputs!$G$1*D87,-Detail!E86),C87*(1+B87)),-Inputs!$G$1*D87)</f>
        <v>-13796837.017660789</v>
      </c>
      <c r="F87" s="14">
        <f t="shared" si="24"/>
        <v>341093771.91630369</v>
      </c>
      <c r="G87" s="14">
        <f>F87/(1+Inputs!$D$3)^Detail!$A87</f>
        <v>29334868.051799085</v>
      </c>
      <c r="H87" s="2" t="e">
        <f>_xll.SimulationMedian(F87)</f>
        <v>#N/A</v>
      </c>
      <c r="I87" s="14" t="e">
        <f>H87/(1+Inputs!$D$3)^Detail!$A87</f>
        <v>#N/A</v>
      </c>
      <c r="J87" s="15" t="e">
        <f>_xll.SimulationInterval(G87,$C$5,)</f>
        <v>#N/A</v>
      </c>
      <c r="K87" s="17">
        <f>LN(_xll.LognormalValue(K$2,K$3))</f>
        <v>0.17980902556129871</v>
      </c>
      <c r="L87" s="14">
        <f t="shared" si="31"/>
        <v>132143684.89949796</v>
      </c>
      <c r="M87" s="14">
        <f>IF(Inputs!$G$2=1,L87,IF(Inputs!$G$2=2,AVERAGE(L86:L87),IF(Inputs!$G$2=3,AVERAGE(L85:L87),IF(Inputs!$G$2=4,AVERAGE(L84:L87),IF(Inputs!$G$2=5,AVERAGE(L83:L87))))))</f>
        <v>121709492.64098425</v>
      </c>
      <c r="N87" s="14">
        <f>IF(Inputs!$G$3="Yes",-MIN(MAX(Inputs!$G$1*M87,-Detail!N86),L87*(1+K87)),-Inputs!$G$1*M87)</f>
        <v>-4868379.7056393698</v>
      </c>
      <c r="O87" s="14">
        <f t="shared" si="25"/>
        <v>151035932.40971664</v>
      </c>
      <c r="P87" s="14">
        <f>O87/(1+Inputs!$D$3)^Detail!$A87</f>
        <v>12989446.050063474</v>
      </c>
      <c r="Q87" s="2" t="e">
        <f>_xll.SimulationMedian(O87)</f>
        <v>#N/A</v>
      </c>
      <c r="R87" s="14" t="e">
        <f>Q87/(1+Inputs!$D$3)^Detail!$A87</f>
        <v>#N/A</v>
      </c>
      <c r="S87" s="15" t="e">
        <f>_xll.SimulationInterval(P87,$C$5,)</f>
        <v>#N/A</v>
      </c>
      <c r="T87" s="17">
        <f>LN(_xll.LognormalValue(T$2,T$3))</f>
        <v>6.7580626088248136E-2</v>
      </c>
      <c r="U87" s="14">
        <f t="shared" si="32"/>
        <v>23670676.694806248</v>
      </c>
      <c r="V87" s="14">
        <f>IF(Inputs!$G$2=1,U87,IF(Inputs!$G$2=2,AVERAGE(U86:U87),IF(Inputs!$G$2=3,AVERAGE(U85:U87),IF(Inputs!$G$2=4,AVERAGE(U84:U87),IF(Inputs!$G$2=5,AVERAGE(U83:U87))))))</f>
        <v>25938488.921216175</v>
      </c>
      <c r="W87" s="14">
        <f>IF(Inputs!$G$3="Yes",-MIN(MAX(Inputs!$G$1*V87,-Detail!W86),U87*(1+T87)),-Inputs!$G$1*V87)</f>
        <v>-1037539.5568486471</v>
      </c>
      <c r="X87" s="14">
        <f t="shared" si="26"/>
        <v>24232816.288925111</v>
      </c>
      <c r="Y87" s="14">
        <f>X87/(1+Inputs!$D$3)^Detail!$A87</f>
        <v>2084079.2969199552</v>
      </c>
      <c r="Z87" s="2" t="e">
        <f>_xll.SimulationMedian(X87)</f>
        <v>#N/A</v>
      </c>
      <c r="AA87" s="14" t="e">
        <f>Z87/(1+Inputs!$D$3)^Detail!$A87</f>
        <v>#N/A</v>
      </c>
      <c r="AB87" s="15" t="e">
        <f>_xll.SimulationInterval(Y87,$C$5,)</f>
        <v>#N/A</v>
      </c>
      <c r="AC87" s="17">
        <f>LN(_xll.LognormalValue(AC$2,AC$3))</f>
        <v>6.4208462103605063E-2</v>
      </c>
      <c r="AD87" s="14">
        <f t="shared" si="33"/>
        <v>20407282.054382663</v>
      </c>
      <c r="AE87" s="14">
        <f>IF(Inputs!$G$2=1,AD87,IF(Inputs!$G$2=2,AVERAGE(AD86:AD87),IF(Inputs!$G$2=3,AVERAGE(AD85:AD87),IF(Inputs!$G$2=4,AVERAGE(AD84:AD87),IF(Inputs!$G$2=5,AVERAGE(AD83:AD87))))))</f>
        <v>20893657.793336306</v>
      </c>
      <c r="AF87" s="14">
        <f>IF(Inputs!$G$3="Yes",-MIN(MAX(Inputs!$G$1*AE87,-Detail!AF86),AD87*(1+AC87)),-Inputs!$G$1*AE87)</f>
        <v>-835746.31173345225</v>
      </c>
      <c r="AG87" s="14">
        <f t="shared" si="27"/>
        <v>20881855.939075619</v>
      </c>
      <c r="AH87" s="14">
        <f>AG87/(1+Inputs!$D$3)^Detail!$A87</f>
        <v>1795888.8114784155</v>
      </c>
      <c r="AI87" s="2" t="e">
        <f>_xll.SimulationMedian(AG87)</f>
        <v>#N/A</v>
      </c>
      <c r="AJ87" s="14" t="e">
        <f>AI87/(1+Inputs!$D$3)^Detail!$A87</f>
        <v>#N/A</v>
      </c>
      <c r="AK87" s="15" t="e">
        <f>_xll.SimulationInterval(AH87,$C$5,)</f>
        <v>#N/A</v>
      </c>
      <c r="AL87" s="17">
        <f>LN(_xll.LognormalValue(AL$2,AL$3))</f>
        <v>5.3495092133314139E-2</v>
      </c>
      <c r="AM87" s="14">
        <f t="shared" si="34"/>
        <v>20622165.72663343</v>
      </c>
      <c r="AN87" s="14">
        <f>IF(Inputs!$G$2=1,AM87,IF(Inputs!$G$2=2,AVERAGE(AM86:AM87),IF(Inputs!$G$2=3,AVERAGE(AM85:AM87),IF(Inputs!$G$2=4,AVERAGE(AM84:AM87),IF(Inputs!$G$2=5,AVERAGE(AM83:AM87))))))</f>
        <v>21118953.697620492</v>
      </c>
      <c r="AO87" s="14">
        <f>IF(Inputs!$G$3="Yes",-MIN(MAX(Inputs!$G$1*AN87,-Detail!AO86),AM87*(1+AL87)),-Inputs!$G$1*AN87)</f>
        <v>-844758.14790481969</v>
      </c>
      <c r="AP87" s="14">
        <f t="shared" si="28"/>
        <v>20880592.234263338</v>
      </c>
      <c r="AQ87" s="14">
        <f>AP87/(1+Inputs!$D$3)^Detail!$A87</f>
        <v>1795780.1298870852</v>
      </c>
      <c r="AR87" s="2" t="e">
        <f>_xll.SimulationMedian(AP87)</f>
        <v>#N/A</v>
      </c>
      <c r="AS87" s="14" t="e">
        <f>AR87/(1+Inputs!$D$3)^Detail!$A87</f>
        <v>#N/A</v>
      </c>
      <c r="AT87" s="15" t="e">
        <f>_xll.SimulationInterval(AQ87,$C$5,)</f>
        <v>#N/A</v>
      </c>
      <c r="AU87" s="17">
        <f>LN(_xll.LognormalValue(AU$2,AU$3))</f>
        <v>-4.9364686688205851E-3</v>
      </c>
      <c r="AV87" s="14">
        <f t="shared" si="35"/>
        <v>7566204.7862563953</v>
      </c>
      <c r="AW87" s="14">
        <f>IF(Inputs!$G$2=1,AV87,IF(Inputs!$G$2=2,AVERAGE(AV86:AV87),IF(Inputs!$G$2=3,AVERAGE(AV85:AV87),IF(Inputs!$G$2=4,AVERAGE(AV84:AV87),IF(Inputs!$G$2=5,AVERAGE(AV83:AV87))))))</f>
        <v>7426406.9986642674</v>
      </c>
      <c r="AX87" s="14">
        <f>IF(Inputs!$G$3="Yes",-MIN(MAX(Inputs!$G$1*AW87,-Detail!AX86),AV87*(1+AU87)),-Inputs!$G$1*AW87)</f>
        <v>-297056.27994657069</v>
      </c>
      <c r="AY87" s="14">
        <f t="shared" si="29"/>
        <v>7231798.1734405896</v>
      </c>
      <c r="AZ87" s="14">
        <f>AY87/(1+Inputs!$D$3)^Detail!$A87</f>
        <v>621951.68209396792</v>
      </c>
      <c r="BA87" s="2" t="e">
        <f>_xll.SimulationMedian(AY87)</f>
        <v>#N/A</v>
      </c>
      <c r="BB87" s="14" t="e">
        <f>BA87/(1+Inputs!$D$3)^Detail!$A87</f>
        <v>#N/A</v>
      </c>
      <c r="BC87" s="15" t="e">
        <f>_xll.SimulationInterval(AZ87,$C$5,)</f>
        <v>#N/A</v>
      </c>
    </row>
    <row r="88" spans="1:55" x14ac:dyDescent="0.2">
      <c r="A88" s="11">
        <v>84</v>
      </c>
      <c r="B88" s="17">
        <f>LN(_xll.LognormalValue(B$2,B$3))</f>
        <v>-0.10618734187098658</v>
      </c>
      <c r="C88" s="14">
        <f t="shared" si="30"/>
        <v>341093771.91630369</v>
      </c>
      <c r="D88" s="13">
        <f>IF(Inputs!$G$2=1,C88,IF(Inputs!$G$2=2,AVERAGE(C87:C88),IF(Inputs!$G$2=3,AVERAGE(C86:C88),IF(Inputs!$G$2=4,AVERAGE(C85:C88),IF(Inputs!$G$2=5,AVERAGE(C84:C88))))))</f>
        <v>329566198.76901859</v>
      </c>
      <c r="E88" s="14">
        <f>IF(Inputs!$G$3="Yes",-MIN(MAX(Inputs!$G$1*D88,-Detail!E87),C88*(1+B88)),-Inputs!$G$1*D88)</f>
        <v>-13182647.950760745</v>
      </c>
      <c r="F88" s="14">
        <f t="shared" si="24"/>
        <v>291691282.99700212</v>
      </c>
      <c r="G88" s="14">
        <f>F88/(1+Inputs!$D$3)^Detail!$A88</f>
        <v>24355473.40312941</v>
      </c>
      <c r="H88" s="2" t="e">
        <f>_xll.SimulationMedian(F88)</f>
        <v>#N/A</v>
      </c>
      <c r="I88" s="14" t="e">
        <f>H88/(1+Inputs!$D$3)^Detail!$A88</f>
        <v>#N/A</v>
      </c>
      <c r="J88" s="15" t="e">
        <f>_xll.SimulationInterval(G88,$C$5,)</f>
        <v>#N/A</v>
      </c>
      <c r="K88" s="17">
        <f>LN(_xll.LognormalValue(K$2,K$3))</f>
        <v>3.8683761513294154E-2</v>
      </c>
      <c r="L88" s="14">
        <f t="shared" si="31"/>
        <v>151035932.40971664</v>
      </c>
      <c r="M88" s="14">
        <f>IF(Inputs!$G$2=1,L88,IF(Inputs!$G$2=2,AVERAGE(L87:L88),IF(Inputs!$G$2=3,AVERAGE(L86:L88),IF(Inputs!$G$2=4,AVERAGE(L85:L88),IF(Inputs!$G$2=5,AVERAGE(L84:L88))))))</f>
        <v>133866753.2004565</v>
      </c>
      <c r="N88" s="14">
        <f>IF(Inputs!$G$3="Yes",-MIN(MAX(Inputs!$G$1*M88,-Detail!N87),L88*(1+K88)),-Inputs!$G$1*M88)</f>
        <v>-5354670.12801826</v>
      </c>
      <c r="O88" s="14">
        <f t="shared" si="25"/>
        <v>151523900.27097389</v>
      </c>
      <c r="P88" s="14">
        <f>O88/(1+Inputs!$D$3)^Detail!$A88</f>
        <v>12651856.7338403</v>
      </c>
      <c r="Q88" s="2" t="e">
        <f>_xll.SimulationMedian(O88)</f>
        <v>#N/A</v>
      </c>
      <c r="R88" s="14" t="e">
        <f>Q88/(1+Inputs!$D$3)^Detail!$A88</f>
        <v>#N/A</v>
      </c>
      <c r="S88" s="15" t="e">
        <f>_xll.SimulationInterval(P88,$C$5,)</f>
        <v>#N/A</v>
      </c>
      <c r="T88" s="17">
        <f>LN(_xll.LognormalValue(T$2,T$3))</f>
        <v>3.158522351341745E-2</v>
      </c>
      <c r="U88" s="14">
        <f t="shared" si="32"/>
        <v>24232816.288925111</v>
      </c>
      <c r="V88" s="14">
        <f>IF(Inputs!$G$2=1,U88,IF(Inputs!$G$2=2,AVERAGE(U87:U88),IF(Inputs!$G$2=3,AVERAGE(U86:U88),IF(Inputs!$G$2=4,AVERAGE(U85:U88),IF(Inputs!$G$2=5,AVERAGE(U84:U88))))))</f>
        <v>25504091.536016706</v>
      </c>
      <c r="W88" s="14">
        <f>IF(Inputs!$G$3="Yes",-MIN(MAX(Inputs!$G$1*V88,-Detail!W87),U88*(1+T88)),-Inputs!$G$1*V88)</f>
        <v>-1020163.6614406683</v>
      </c>
      <c r="X88" s="14">
        <f t="shared" si="26"/>
        <v>23978051.546329729</v>
      </c>
      <c r="Y88" s="14">
        <f>X88/(1+Inputs!$D$3)^Detail!$A88</f>
        <v>2002105.7561103115</v>
      </c>
      <c r="Z88" s="2" t="e">
        <f>_xll.SimulationMedian(X88)</f>
        <v>#N/A</v>
      </c>
      <c r="AA88" s="14" t="e">
        <f>Z88/(1+Inputs!$D$3)^Detail!$A88</f>
        <v>#N/A</v>
      </c>
      <c r="AB88" s="15" t="e">
        <f>_xll.SimulationInterval(Y88,$C$5,)</f>
        <v>#N/A</v>
      </c>
      <c r="AC88" s="17">
        <f>LN(_xll.LognormalValue(AC$2,AC$3))</f>
        <v>-7.1362654076841614E-2</v>
      </c>
      <c r="AD88" s="14">
        <f t="shared" si="33"/>
        <v>20881855.939075619</v>
      </c>
      <c r="AE88" s="14">
        <f>IF(Inputs!$G$2=1,AD88,IF(Inputs!$G$2=2,AVERAGE(AD87:AD88),IF(Inputs!$G$2=3,AVERAGE(AD86:AD88),IF(Inputs!$G$2=4,AVERAGE(AD85:AD88),IF(Inputs!$G$2=5,AVERAGE(AD84:AD88))))))</f>
        <v>20666638.410184685</v>
      </c>
      <c r="AF88" s="14">
        <f>IF(Inputs!$G$3="Yes",-MIN(MAX(Inputs!$G$1*AE88,-Detail!AF87),AD88*(1+AC88)),-Inputs!$G$1*AE88)</f>
        <v>-826665.53640738747</v>
      </c>
      <c r="AG88" s="14">
        <f t="shared" si="27"/>
        <v>18565005.740805537</v>
      </c>
      <c r="AH88" s="14">
        <f>AG88/(1+Inputs!$D$3)^Detail!$A88</f>
        <v>1550130.3258136143</v>
      </c>
      <c r="AI88" s="2" t="e">
        <f>_xll.SimulationMedian(AG88)</f>
        <v>#N/A</v>
      </c>
      <c r="AJ88" s="14" t="e">
        <f>AI88/(1+Inputs!$D$3)^Detail!$A88</f>
        <v>#N/A</v>
      </c>
      <c r="AK88" s="15" t="e">
        <f>_xll.SimulationInterval(AH88,$C$5,)</f>
        <v>#N/A</v>
      </c>
      <c r="AL88" s="17">
        <f>LN(_xll.LognormalValue(AL$2,AL$3))</f>
        <v>3.0078942506270228E-2</v>
      </c>
      <c r="AM88" s="14">
        <f t="shared" si="34"/>
        <v>20880592.234263338</v>
      </c>
      <c r="AN88" s="14">
        <f>IF(Inputs!$G$2=1,AM88,IF(Inputs!$G$2=2,AVERAGE(AM87:AM88),IF(Inputs!$G$2=3,AVERAGE(AM86:AM88),IF(Inputs!$G$2=4,AVERAGE(AM85:AM88),IF(Inputs!$G$2=5,AVERAGE(AM84:AM88))))))</f>
        <v>20682259.204025958</v>
      </c>
      <c r="AO88" s="14">
        <f>IF(Inputs!$G$3="Yes",-MIN(MAX(Inputs!$G$1*AN88,-Detail!AO87),AM88*(1+AL88)),-Inputs!$G$1*AN88)</f>
        <v>-827290.36816103838</v>
      </c>
      <c r="AP88" s="14">
        <f t="shared" si="28"/>
        <v>20681367.99941358</v>
      </c>
      <c r="AQ88" s="14">
        <f>AP88/(1+Inputs!$D$3)^Detail!$A88</f>
        <v>1726841.1420276349</v>
      </c>
      <c r="AR88" s="2" t="e">
        <f>_xll.SimulationMedian(AP88)</f>
        <v>#N/A</v>
      </c>
      <c r="AS88" s="14" t="e">
        <f>AR88/(1+Inputs!$D$3)^Detail!$A88</f>
        <v>#N/A</v>
      </c>
      <c r="AT88" s="15" t="e">
        <f>_xll.SimulationInterval(AQ88,$C$5,)</f>
        <v>#N/A</v>
      </c>
      <c r="AU88" s="17">
        <f>LN(_xll.LognormalValue(AU$2,AU$3))</f>
        <v>0.13716330353094686</v>
      </c>
      <c r="AV88" s="14">
        <f t="shared" si="35"/>
        <v>7231798.1734405896</v>
      </c>
      <c r="AW88" s="14">
        <f>IF(Inputs!$G$2=1,AV88,IF(Inputs!$G$2=2,AVERAGE(AV87:AV88),IF(Inputs!$G$2=3,AVERAGE(AV86:AV88),IF(Inputs!$G$2=4,AVERAGE(AV85:AV88),IF(Inputs!$G$2=5,AVERAGE(AV84:AV88))))))</f>
        <v>7383818.1309977612</v>
      </c>
      <c r="AX88" s="14">
        <f>IF(Inputs!$G$3="Yes",-MIN(MAX(Inputs!$G$1*AW88,-Detail!AX87),AV88*(1+AU88)),-Inputs!$G$1*AW88)</f>
        <v>-295352.72523991048</v>
      </c>
      <c r="AY88" s="14">
        <f t="shared" si="29"/>
        <v>7928382.776138857</v>
      </c>
      <c r="AZ88" s="14">
        <f>AY88/(1+Inputs!$D$3)^Detail!$A88</f>
        <v>661999.61085591931</v>
      </c>
      <c r="BA88" s="2" t="e">
        <f>_xll.SimulationMedian(AY88)</f>
        <v>#N/A</v>
      </c>
      <c r="BB88" s="14" t="e">
        <f>BA88/(1+Inputs!$D$3)^Detail!$A88</f>
        <v>#N/A</v>
      </c>
      <c r="BC88" s="15" t="e">
        <f>_xll.SimulationInterval(AZ88,$C$5,)</f>
        <v>#N/A</v>
      </c>
    </row>
    <row r="89" spans="1:55" x14ac:dyDescent="0.2">
      <c r="A89" s="11">
        <v>85</v>
      </c>
      <c r="B89" s="17">
        <f>LN(_xll.LognormalValue(B$2,B$3))</f>
        <v>5.5135493930506062E-2</v>
      </c>
      <c r="C89" s="14">
        <f t="shared" si="30"/>
        <v>291691282.99700212</v>
      </c>
      <c r="D89" s="13">
        <f>IF(Inputs!$G$2=1,C89,IF(Inputs!$G$2=2,AVERAGE(C88:C89),IF(Inputs!$G$2=3,AVERAGE(C87:C89),IF(Inputs!$G$2=4,AVERAGE(C86:C89),IF(Inputs!$G$2=5,AVERAGE(C85:C89))))))</f>
        <v>311752272.81506461</v>
      </c>
      <c r="E89" s="14">
        <f>IF(Inputs!$G$3="Yes",-MIN(MAX(Inputs!$G$1*D89,-Detail!E88),C89*(1+B89)),-Inputs!$G$1*D89)</f>
        <v>-12470090.912602585</v>
      </c>
      <c r="F89" s="14">
        <f t="shared" si="24"/>
        <v>295303735.04766226</v>
      </c>
      <c r="G89" s="14">
        <f>F89/(1+Inputs!$D$3)^Detail!$A89</f>
        <v>23938935.802665081</v>
      </c>
      <c r="H89" s="2" t="e">
        <f>_xll.SimulationMedian(F89)</f>
        <v>#N/A</v>
      </c>
      <c r="I89" s="14" t="e">
        <f>H89/(1+Inputs!$D$3)^Detail!$A89</f>
        <v>#N/A</v>
      </c>
      <c r="J89" s="15" t="e">
        <f>_xll.SimulationInterval(G89,$C$5,)</f>
        <v>#N/A</v>
      </c>
      <c r="K89" s="17">
        <f>LN(_xll.LognormalValue(K$2,K$3))</f>
        <v>0.17773378459245409</v>
      </c>
      <c r="L89" s="14">
        <f t="shared" si="31"/>
        <v>151523900.27097389</v>
      </c>
      <c r="M89" s="14">
        <f>IF(Inputs!$G$2=1,L89,IF(Inputs!$G$2=2,AVERAGE(L88:L89),IF(Inputs!$G$2=3,AVERAGE(L87:L89),IF(Inputs!$G$2=4,AVERAGE(L86:L89),IF(Inputs!$G$2=5,AVERAGE(L85:L89))))))</f>
        <v>144901172.52672949</v>
      </c>
      <c r="N89" s="14">
        <f>IF(Inputs!$G$3="Yes",-MIN(MAX(Inputs!$G$1*M89,-Detail!N88),L89*(1+K89)),-Inputs!$G$1*M89)</f>
        <v>-5796046.9010691801</v>
      </c>
      <c r="O89" s="14">
        <f t="shared" si="25"/>
        <v>172658769.62127447</v>
      </c>
      <c r="P89" s="14">
        <f>O89/(1+Inputs!$D$3)^Detail!$A89</f>
        <v>13996664.150095213</v>
      </c>
      <c r="Q89" s="2" t="e">
        <f>_xll.SimulationMedian(O89)</f>
        <v>#N/A</v>
      </c>
      <c r="R89" s="14" t="e">
        <f>Q89/(1+Inputs!$D$3)^Detail!$A89</f>
        <v>#N/A</v>
      </c>
      <c r="S89" s="15" t="e">
        <f>_xll.SimulationInterval(P89,$C$5,)</f>
        <v>#N/A</v>
      </c>
      <c r="T89" s="17">
        <f>LN(_xll.LognormalValue(T$2,T$3))</f>
        <v>-2.2927277403756514E-2</v>
      </c>
      <c r="U89" s="14">
        <f t="shared" si="32"/>
        <v>23978051.546329729</v>
      </c>
      <c r="V89" s="14">
        <f>IF(Inputs!$G$2=1,U89,IF(Inputs!$G$2=2,AVERAGE(U88:U89),IF(Inputs!$G$2=3,AVERAGE(U87:U89),IF(Inputs!$G$2=4,AVERAGE(U86:U89),IF(Inputs!$G$2=5,AVERAGE(U85:U89))))))</f>
        <v>23960514.8433537</v>
      </c>
      <c r="W89" s="14">
        <f>IF(Inputs!$G$3="Yes",-MIN(MAX(Inputs!$G$1*V89,-Detail!W88),U89*(1+T89)),-Inputs!$G$1*V89)</f>
        <v>-958420.59373414796</v>
      </c>
      <c r="X89" s="14">
        <f t="shared" si="26"/>
        <v>22469879.513191305</v>
      </c>
      <c r="Y89" s="14">
        <f>X89/(1+Inputs!$D$3)^Detail!$A89</f>
        <v>1821531.3229041537</v>
      </c>
      <c r="Z89" s="2" t="e">
        <f>_xll.SimulationMedian(X89)</f>
        <v>#N/A</v>
      </c>
      <c r="AA89" s="14" t="e">
        <f>Z89/(1+Inputs!$D$3)^Detail!$A89</f>
        <v>#N/A</v>
      </c>
      <c r="AB89" s="15" t="e">
        <f>_xll.SimulationInterval(Y89,$C$5,)</f>
        <v>#N/A</v>
      </c>
      <c r="AC89" s="17">
        <f>LN(_xll.LognormalValue(AC$2,AC$3))</f>
        <v>0.18381431753335697</v>
      </c>
      <c r="AD89" s="14">
        <f t="shared" si="33"/>
        <v>18565005.740805537</v>
      </c>
      <c r="AE89" s="14">
        <f>IF(Inputs!$G$2=1,AD89,IF(Inputs!$G$2=2,AVERAGE(AD88:AD89),IF(Inputs!$G$2=3,AVERAGE(AD87:AD89),IF(Inputs!$G$2=4,AVERAGE(AD86:AD89),IF(Inputs!$G$2=5,AVERAGE(AD85:AD89))))))</f>
        <v>19951381.244754609</v>
      </c>
      <c r="AF89" s="14">
        <f>IF(Inputs!$G$3="Yes",-MIN(MAX(Inputs!$G$1*AE89,-Detail!AF88),AD89*(1+AC89)),-Inputs!$G$1*AE89)</f>
        <v>-798055.24979018432</v>
      </c>
      <c r="AG89" s="14">
        <f t="shared" si="27"/>
        <v>21179464.351264372</v>
      </c>
      <c r="AH89" s="14">
        <f>AG89/(1+Inputs!$D$3)^Detail!$A89</f>
        <v>1716923.2124948199</v>
      </c>
      <c r="AI89" s="2" t="e">
        <f>_xll.SimulationMedian(AG89)</f>
        <v>#N/A</v>
      </c>
      <c r="AJ89" s="14" t="e">
        <f>AI89/(1+Inputs!$D$3)^Detail!$A89</f>
        <v>#N/A</v>
      </c>
      <c r="AK89" s="15" t="e">
        <f>_xll.SimulationInterval(AH89,$C$5,)</f>
        <v>#N/A</v>
      </c>
      <c r="AL89" s="17">
        <f>LN(_xll.LognormalValue(AL$2,AL$3))</f>
        <v>-2.795356903174975E-2</v>
      </c>
      <c r="AM89" s="14">
        <f t="shared" si="34"/>
        <v>20681367.99941358</v>
      </c>
      <c r="AN89" s="14">
        <f>IF(Inputs!$G$2=1,AM89,IF(Inputs!$G$2=2,AVERAGE(AM88:AM89),IF(Inputs!$G$2=3,AVERAGE(AM87:AM89),IF(Inputs!$G$2=4,AVERAGE(AM86:AM89),IF(Inputs!$G$2=5,AVERAGE(AM85:AM89))))))</f>
        <v>20728041.986770116</v>
      </c>
      <c r="AO89" s="14">
        <f>IF(Inputs!$G$3="Yes",-MIN(MAX(Inputs!$G$1*AN89,-Detail!AO88),AM89*(1+AL89)),-Inputs!$G$1*AN89)</f>
        <v>-829121.67947080464</v>
      </c>
      <c r="AP89" s="14">
        <f t="shared" si="28"/>
        <v>19274128.271900147</v>
      </c>
      <c r="AQ89" s="14">
        <f>AP89/(1+Inputs!$D$3)^Detail!$A89</f>
        <v>1562466.2494664316</v>
      </c>
      <c r="AR89" s="2" t="e">
        <f>_xll.SimulationMedian(AP89)</f>
        <v>#N/A</v>
      </c>
      <c r="AS89" s="14" t="e">
        <f>AR89/(1+Inputs!$D$3)^Detail!$A89</f>
        <v>#N/A</v>
      </c>
      <c r="AT89" s="15" t="e">
        <f>_xll.SimulationInterval(AQ89,$C$5,)</f>
        <v>#N/A</v>
      </c>
      <c r="AU89" s="17">
        <f>LN(_xll.LognormalValue(AU$2,AU$3))</f>
        <v>5.5025596878554586E-2</v>
      </c>
      <c r="AV89" s="14">
        <f t="shared" si="35"/>
        <v>7928382.776138857</v>
      </c>
      <c r="AW89" s="14">
        <f>IF(Inputs!$G$2=1,AV89,IF(Inputs!$G$2=2,AVERAGE(AV88:AV89),IF(Inputs!$G$2=3,AVERAGE(AV87:AV89),IF(Inputs!$G$2=4,AVERAGE(AV86:AV89),IF(Inputs!$G$2=5,AVERAGE(AV85:AV89))))))</f>
        <v>7575461.9119452806</v>
      </c>
      <c r="AX89" s="14">
        <f>IF(Inputs!$G$3="Yes",-MIN(MAX(Inputs!$G$1*AW89,-Detail!AX88),AV89*(1+AU89)),-Inputs!$G$1*AW89)</f>
        <v>-303018.47647781123</v>
      </c>
      <c r="AY89" s="14">
        <f t="shared" si="29"/>
        <v>8061628.2941997387</v>
      </c>
      <c r="AZ89" s="14">
        <f>AY89/(1+Inputs!$D$3)^Detail!$A89</f>
        <v>653519.67921654542</v>
      </c>
      <c r="BA89" s="2" t="e">
        <f>_xll.SimulationMedian(AY89)</f>
        <v>#N/A</v>
      </c>
      <c r="BB89" s="14" t="e">
        <f>BA89/(1+Inputs!$D$3)^Detail!$A89</f>
        <v>#N/A</v>
      </c>
      <c r="BC89" s="15" t="e">
        <f>_xll.SimulationInterval(AZ89,$C$5,)</f>
        <v>#N/A</v>
      </c>
    </row>
    <row r="90" spans="1:55" x14ac:dyDescent="0.2">
      <c r="A90" s="11">
        <v>86</v>
      </c>
      <c r="B90" s="17">
        <f>LN(_xll.LognormalValue(B$2,B$3))</f>
        <v>0.19785518948721617</v>
      </c>
      <c r="C90" s="14">
        <f t="shared" si="30"/>
        <v>295303735.04766226</v>
      </c>
      <c r="D90" s="13">
        <f>IF(Inputs!$G$2=1,C90,IF(Inputs!$G$2=2,AVERAGE(C89:C90),IF(Inputs!$G$2=3,AVERAGE(C88:C90),IF(Inputs!$G$2=4,AVERAGE(C87:C90),IF(Inputs!$G$2=5,AVERAGE(C86:C90))))))</f>
        <v>309362929.98698932</v>
      </c>
      <c r="E90" s="14">
        <f>IF(Inputs!$G$3="Yes",-MIN(MAX(Inputs!$G$1*D90,-Detail!E89),C90*(1+B90)),-Inputs!$G$1*D90)</f>
        <v>-12374517.199479572</v>
      </c>
      <c r="F90" s="14">
        <f t="shared" si="24"/>
        <v>341356594.3023206</v>
      </c>
      <c r="G90" s="14">
        <f>F90/(1+Inputs!$D$3)^Detail!$A90</f>
        <v>26866245.087972261</v>
      </c>
      <c r="H90" s="2" t="e">
        <f>_xll.SimulationMedian(F90)</f>
        <v>#N/A</v>
      </c>
      <c r="I90" s="14" t="e">
        <f>H90/(1+Inputs!$D$3)^Detail!$A90</f>
        <v>#N/A</v>
      </c>
      <c r="J90" s="15" t="e">
        <f>_xll.SimulationInterval(G90,$C$5,)</f>
        <v>#N/A</v>
      </c>
      <c r="K90" s="17">
        <f>LN(_xll.LognormalValue(K$2,K$3))</f>
        <v>9.2352967928312213E-2</v>
      </c>
      <c r="L90" s="14">
        <f t="shared" si="31"/>
        <v>172658769.62127447</v>
      </c>
      <c r="M90" s="14">
        <f>IF(Inputs!$G$2=1,L90,IF(Inputs!$G$2=2,AVERAGE(L89:L90),IF(Inputs!$G$2=3,AVERAGE(L88:L90),IF(Inputs!$G$2=4,AVERAGE(L87:L90),IF(Inputs!$G$2=5,AVERAGE(L86:L90))))))</f>
        <v>158406200.76732168</v>
      </c>
      <c r="N90" s="14">
        <f>IF(Inputs!$G$3="Yes",-MIN(MAX(Inputs!$G$1*M90,-Detail!N89),L90*(1+K90)),-Inputs!$G$1*M90)</f>
        <v>-6336248.030692867</v>
      </c>
      <c r="O90" s="14">
        <f t="shared" si="25"/>
        <v>182268071.40395701</v>
      </c>
      <c r="P90" s="14">
        <f>O90/(1+Inputs!$D$3)^Detail!$A90</f>
        <v>14345288.064697122</v>
      </c>
      <c r="Q90" s="2" t="e">
        <f>_xll.SimulationMedian(O90)</f>
        <v>#N/A</v>
      </c>
      <c r="R90" s="14" t="e">
        <f>Q90/(1+Inputs!$D$3)^Detail!$A90</f>
        <v>#N/A</v>
      </c>
      <c r="S90" s="15" t="e">
        <f>_xll.SimulationInterval(P90,$C$5,)</f>
        <v>#N/A</v>
      </c>
      <c r="T90" s="17">
        <f>LN(_xll.LognormalValue(T$2,T$3))</f>
        <v>8.7314145127700513E-2</v>
      </c>
      <c r="U90" s="14">
        <f t="shared" si="32"/>
        <v>22469879.513191305</v>
      </c>
      <c r="V90" s="14">
        <f>IF(Inputs!$G$2=1,U90,IF(Inputs!$G$2=2,AVERAGE(U89:U90),IF(Inputs!$G$2=3,AVERAGE(U88:U90),IF(Inputs!$G$2=4,AVERAGE(U87:U90),IF(Inputs!$G$2=5,AVERAGE(U86:U90))))))</f>
        <v>23560249.116148714</v>
      </c>
      <c r="W90" s="14">
        <f>IF(Inputs!$G$3="Yes",-MIN(MAX(Inputs!$G$1*V90,-Detail!W89),U90*(1+T90)),-Inputs!$G$1*V90)</f>
        <v>-942409.96464594861</v>
      </c>
      <c r="X90" s="14">
        <f t="shared" si="26"/>
        <v>23489407.869362086</v>
      </c>
      <c r="Y90" s="14">
        <f>X90/(1+Inputs!$D$3)^Detail!$A90</f>
        <v>1848718.3178032308</v>
      </c>
      <c r="Z90" s="2" t="e">
        <f>_xll.SimulationMedian(X90)</f>
        <v>#N/A</v>
      </c>
      <c r="AA90" s="14" t="e">
        <f>Z90/(1+Inputs!$D$3)^Detail!$A90</f>
        <v>#N/A</v>
      </c>
      <c r="AB90" s="15" t="e">
        <f>_xll.SimulationInterval(Y90,$C$5,)</f>
        <v>#N/A</v>
      </c>
      <c r="AC90" s="17">
        <f>LN(_xll.LognormalValue(AC$2,AC$3))</f>
        <v>-9.8859042455228825E-3</v>
      </c>
      <c r="AD90" s="14">
        <f t="shared" si="33"/>
        <v>21179464.351264372</v>
      </c>
      <c r="AE90" s="14">
        <f>IF(Inputs!$G$2=1,AD90,IF(Inputs!$G$2=2,AVERAGE(AD89:AD90),IF(Inputs!$G$2=3,AVERAGE(AD88:AD90),IF(Inputs!$G$2=4,AVERAGE(AD87:AD90),IF(Inputs!$G$2=5,AVERAGE(AD86:AD90))))))</f>
        <v>20208775.343715176</v>
      </c>
      <c r="AF90" s="14">
        <f>IF(Inputs!$G$3="Yes",-MIN(MAX(Inputs!$G$1*AE90,-Detail!AF89),AD90*(1+AC90)),-Inputs!$G$1*AE90)</f>
        <v>-808351.01374860702</v>
      </c>
      <c r="AG90" s="14">
        <f t="shared" si="27"/>
        <v>20161735.180967696</v>
      </c>
      <c r="AH90" s="14">
        <f>AG90/(1+Inputs!$D$3)^Detail!$A90</f>
        <v>1586816.0387461088</v>
      </c>
      <c r="AI90" s="2" t="e">
        <f>_xll.SimulationMedian(AG90)</f>
        <v>#N/A</v>
      </c>
      <c r="AJ90" s="14" t="e">
        <f>AI90/(1+Inputs!$D$3)^Detail!$A90</f>
        <v>#N/A</v>
      </c>
      <c r="AK90" s="15" t="e">
        <f>_xll.SimulationInterval(AH90,$C$5,)</f>
        <v>#N/A</v>
      </c>
      <c r="AL90" s="17">
        <f>LN(_xll.LognormalValue(AL$2,AL$3))</f>
        <v>4.7279757719279114E-2</v>
      </c>
      <c r="AM90" s="14">
        <f t="shared" si="34"/>
        <v>19274128.271900147</v>
      </c>
      <c r="AN90" s="14">
        <f>IF(Inputs!$G$2=1,AM90,IF(Inputs!$G$2=2,AVERAGE(AM89:AM90),IF(Inputs!$G$2=3,AVERAGE(AM88:AM90),IF(Inputs!$G$2=4,AVERAGE(AM87:AM90),IF(Inputs!$G$2=5,AVERAGE(AM86:AM90))))))</f>
        <v>20278696.168525688</v>
      </c>
      <c r="AO90" s="14">
        <f>IF(Inputs!$G$3="Yes",-MIN(MAX(Inputs!$G$1*AN90,-Detail!AO89),AM90*(1+AL90)),-Inputs!$G$1*AN90)</f>
        <v>-811147.84674102755</v>
      </c>
      <c r="AP90" s="14">
        <f t="shared" si="28"/>
        <v>19374256.540104866</v>
      </c>
      <c r="AQ90" s="14">
        <f>AP90/(1+Inputs!$D$3)^Detail!$A90</f>
        <v>1524838.0529093188</v>
      </c>
      <c r="AR90" s="2" t="e">
        <f>_xll.SimulationMedian(AP90)</f>
        <v>#N/A</v>
      </c>
      <c r="AS90" s="14" t="e">
        <f>AR90/(1+Inputs!$D$3)^Detail!$A90</f>
        <v>#N/A</v>
      </c>
      <c r="AT90" s="15" t="e">
        <f>_xll.SimulationInterval(AQ90,$C$5,)</f>
        <v>#N/A</v>
      </c>
      <c r="AU90" s="17">
        <f>LN(_xll.LognormalValue(AU$2,AU$3))</f>
        <v>1.7531343883404125E-2</v>
      </c>
      <c r="AV90" s="14">
        <f t="shared" si="35"/>
        <v>8061628.2941997387</v>
      </c>
      <c r="AW90" s="14">
        <f>IF(Inputs!$G$2=1,AV90,IF(Inputs!$G$2=2,AVERAGE(AV89:AV90),IF(Inputs!$G$2=3,AVERAGE(AV88:AV90),IF(Inputs!$G$2=4,AVERAGE(AV87:AV90),IF(Inputs!$G$2=5,AVERAGE(AV86:AV90))))))</f>
        <v>7740603.0812597284</v>
      </c>
      <c r="AX90" s="14">
        <f>IF(Inputs!$G$3="Yes",-MIN(MAX(Inputs!$G$1*AW90,-Detail!AX89),AV90*(1+AU90)),-Inputs!$G$1*AW90)</f>
        <v>-309624.12325038912</v>
      </c>
      <c r="AY90" s="14">
        <f t="shared" si="29"/>
        <v>7893335.3488351461</v>
      </c>
      <c r="AZ90" s="14">
        <f>AY90/(1+Inputs!$D$3)^Detail!$A90</f>
        <v>621239.74044440605</v>
      </c>
      <c r="BA90" s="2" t="e">
        <f>_xll.SimulationMedian(AY90)</f>
        <v>#N/A</v>
      </c>
      <c r="BB90" s="14" t="e">
        <f>BA90/(1+Inputs!$D$3)^Detail!$A90</f>
        <v>#N/A</v>
      </c>
      <c r="BC90" s="15" t="e">
        <f>_xll.SimulationInterval(AZ90,$C$5,)</f>
        <v>#N/A</v>
      </c>
    </row>
    <row r="91" spans="1:55" x14ac:dyDescent="0.2">
      <c r="A91" s="11">
        <v>87</v>
      </c>
      <c r="B91" s="17">
        <f>LN(_xll.LognormalValue(B$2,B$3))</f>
        <v>0.2760669908566738</v>
      </c>
      <c r="C91" s="14">
        <f t="shared" si="30"/>
        <v>341356594.3023206</v>
      </c>
      <c r="D91" s="13">
        <f>IF(Inputs!$G$2=1,C91,IF(Inputs!$G$2=2,AVERAGE(C90:C91),IF(Inputs!$G$2=3,AVERAGE(C89:C91),IF(Inputs!$G$2=4,AVERAGE(C88:C91),IF(Inputs!$G$2=5,AVERAGE(C87:C91))))))</f>
        <v>309450537.44899499</v>
      </c>
      <c r="E91" s="14">
        <f>IF(Inputs!$G$3="Yes",-MIN(MAX(Inputs!$G$1*D91,-Detail!E90),C91*(1+B91)),-Inputs!$G$1*D91)</f>
        <v>-12378021.4979598</v>
      </c>
      <c r="F91" s="14">
        <f t="shared" si="24"/>
        <v>423215860.60248482</v>
      </c>
      <c r="G91" s="14">
        <f>F91/(1+Inputs!$D$3)^Detail!$A91</f>
        <v>32338761.675714105</v>
      </c>
      <c r="H91" s="2" t="e">
        <f>_xll.SimulationMedian(F91)</f>
        <v>#N/A</v>
      </c>
      <c r="I91" s="14" t="e">
        <f>H91/(1+Inputs!$D$3)^Detail!$A91</f>
        <v>#N/A</v>
      </c>
      <c r="J91" s="15" t="e">
        <f>_xll.SimulationInterval(G91,$C$5,)</f>
        <v>#N/A</v>
      </c>
      <c r="K91" s="17">
        <f>LN(_xll.LognormalValue(K$2,K$3))</f>
        <v>-0.18316229682582008</v>
      </c>
      <c r="L91" s="14">
        <f t="shared" si="31"/>
        <v>182268071.40395701</v>
      </c>
      <c r="M91" s="14">
        <f>IF(Inputs!$G$2=1,L91,IF(Inputs!$G$2=2,AVERAGE(L90:L91),IF(Inputs!$G$2=3,AVERAGE(L89:L91),IF(Inputs!$G$2=4,AVERAGE(L88:L91),IF(Inputs!$G$2=5,AVERAGE(L87:L91))))))</f>
        <v>168816913.76540181</v>
      </c>
      <c r="N91" s="14">
        <f>IF(Inputs!$G$3="Yes",-MIN(MAX(Inputs!$G$1*M91,-Detail!N90),L91*(1+K91)),-Inputs!$G$1*M91)</f>
        <v>-6752676.5506160725</v>
      </c>
      <c r="O91" s="14">
        <f t="shared" si="25"/>
        <v>142130756.25697958</v>
      </c>
      <c r="P91" s="14">
        <f>O91/(1+Inputs!$D$3)^Detail!$A91</f>
        <v>10860492.437216772</v>
      </c>
      <c r="Q91" s="2" t="e">
        <f>_xll.SimulationMedian(O91)</f>
        <v>#N/A</v>
      </c>
      <c r="R91" s="14" t="e">
        <f>Q91/(1+Inputs!$D$3)^Detail!$A91</f>
        <v>#N/A</v>
      </c>
      <c r="S91" s="15" t="e">
        <f>_xll.SimulationInterval(P91,$C$5,)</f>
        <v>#N/A</v>
      </c>
      <c r="T91" s="17">
        <f>LN(_xll.LognormalValue(T$2,T$3))</f>
        <v>0.22063535698545164</v>
      </c>
      <c r="U91" s="14">
        <f t="shared" si="32"/>
        <v>23489407.869362086</v>
      </c>
      <c r="V91" s="14">
        <f>IF(Inputs!$G$2=1,U91,IF(Inputs!$G$2=2,AVERAGE(U90:U91),IF(Inputs!$G$2=3,AVERAGE(U89:U91),IF(Inputs!$G$2=4,AVERAGE(U88:U91),IF(Inputs!$G$2=5,AVERAGE(U87:U91))))))</f>
        <v>23312446.309627708</v>
      </c>
      <c r="W91" s="14">
        <f>IF(Inputs!$G$3="Yes",-MIN(MAX(Inputs!$G$1*V91,-Detail!W90),U91*(1+T91)),-Inputs!$G$1*V91)</f>
        <v>-932497.85238510836</v>
      </c>
      <c r="X91" s="14">
        <f t="shared" si="26"/>
        <v>27739503.907610558</v>
      </c>
      <c r="Y91" s="14">
        <f>X91/(1+Inputs!$D$3)^Detail!$A91</f>
        <v>2119630.4046679935</v>
      </c>
      <c r="Z91" s="2" t="e">
        <f>_xll.SimulationMedian(X91)</f>
        <v>#N/A</v>
      </c>
      <c r="AA91" s="14" t="e">
        <f>Z91/(1+Inputs!$D$3)^Detail!$A91</f>
        <v>#N/A</v>
      </c>
      <c r="AB91" s="15" t="e">
        <f>_xll.SimulationInterval(Y91,$C$5,)</f>
        <v>#N/A</v>
      </c>
      <c r="AC91" s="17">
        <f>LN(_xll.LognormalValue(AC$2,AC$3))</f>
        <v>-6.9974775027608321E-2</v>
      </c>
      <c r="AD91" s="14">
        <f t="shared" si="33"/>
        <v>20161735.180967696</v>
      </c>
      <c r="AE91" s="14">
        <f>IF(Inputs!$G$2=1,AD91,IF(Inputs!$G$2=2,AVERAGE(AD90:AD91),IF(Inputs!$G$2=3,AVERAGE(AD89:AD91),IF(Inputs!$G$2=4,AVERAGE(AD88:AD91),IF(Inputs!$G$2=5,AVERAGE(AD87:AD91))))))</f>
        <v>19968735.091012534</v>
      </c>
      <c r="AF91" s="14">
        <f>IF(Inputs!$G$3="Yes",-MIN(MAX(Inputs!$G$1*AE91,-Detail!AF90),AD91*(1+AC91)),-Inputs!$G$1*AE91)</f>
        <v>-798749.40364050132</v>
      </c>
      <c r="AG91" s="14">
        <f t="shared" si="27"/>
        <v>17952172.893872764</v>
      </c>
      <c r="AH91" s="14">
        <f>AG91/(1+Inputs!$D$3)^Detail!$A91</f>
        <v>1371761.0676256341</v>
      </c>
      <c r="AI91" s="2" t="e">
        <f>_xll.SimulationMedian(AG91)</f>
        <v>#N/A</v>
      </c>
      <c r="AJ91" s="14" t="e">
        <f>AI91/(1+Inputs!$D$3)^Detail!$A91</f>
        <v>#N/A</v>
      </c>
      <c r="AK91" s="15" t="e">
        <f>_xll.SimulationInterval(AH91,$C$5,)</f>
        <v>#N/A</v>
      </c>
      <c r="AL91" s="17">
        <f>LN(_xll.LognormalValue(AL$2,AL$3))</f>
        <v>5.9881917835738284E-2</v>
      </c>
      <c r="AM91" s="14">
        <f t="shared" si="34"/>
        <v>19374256.540104866</v>
      </c>
      <c r="AN91" s="14">
        <f>IF(Inputs!$G$2=1,AM91,IF(Inputs!$G$2=2,AVERAGE(AM90:AM91),IF(Inputs!$G$2=3,AVERAGE(AM89:AM91),IF(Inputs!$G$2=4,AVERAGE(AM88:AM91),IF(Inputs!$G$2=5,AVERAGE(AM87:AM91))))))</f>
        <v>19776584.270472866</v>
      </c>
      <c r="AO91" s="14">
        <f>IF(Inputs!$G$3="Yes",-MIN(MAX(Inputs!$G$1*AN91,-Detail!AO90),AM91*(1+AL91)),-Inputs!$G$1*AN91)</f>
        <v>-791063.37081891461</v>
      </c>
      <c r="AP91" s="14">
        <f t="shared" si="28"/>
        <v>19743360.80754903</v>
      </c>
      <c r="AQ91" s="14">
        <f>AP91/(1+Inputs!$D$3)^Detail!$A91</f>
        <v>1508629.2818138625</v>
      </c>
      <c r="AR91" s="2" t="e">
        <f>_xll.SimulationMedian(AP91)</f>
        <v>#N/A</v>
      </c>
      <c r="AS91" s="14" t="e">
        <f>AR91/(1+Inputs!$D$3)^Detail!$A91</f>
        <v>#N/A</v>
      </c>
      <c r="AT91" s="15" t="e">
        <f>_xll.SimulationInterval(AQ91,$C$5,)</f>
        <v>#N/A</v>
      </c>
      <c r="AU91" s="17">
        <f>LN(_xll.LognormalValue(AU$2,AU$3))</f>
        <v>8.396067402061777E-2</v>
      </c>
      <c r="AV91" s="14">
        <f t="shared" si="35"/>
        <v>7893335.3488351461</v>
      </c>
      <c r="AW91" s="14">
        <f>IF(Inputs!$G$2=1,AV91,IF(Inputs!$G$2=2,AVERAGE(AV90:AV91),IF(Inputs!$G$2=3,AVERAGE(AV89:AV91),IF(Inputs!$G$2=4,AVERAGE(AV88:AV91),IF(Inputs!$G$2=5,AVERAGE(AV87:AV91))))))</f>
        <v>7961115.4730579136</v>
      </c>
      <c r="AX91" s="14">
        <f>IF(Inputs!$G$3="Yes",-MIN(MAX(Inputs!$G$1*AW91,-Detail!AX90),AV91*(1+AU91)),-Inputs!$G$1*AW91)</f>
        <v>-318444.61892231653</v>
      </c>
      <c r="AY91" s="14">
        <f t="shared" si="29"/>
        <v>8237620.4860717962</v>
      </c>
      <c r="AZ91" s="14">
        <f>AY91/(1+Inputs!$D$3)^Detail!$A91</f>
        <v>629452.88793009834</v>
      </c>
      <c r="BA91" s="2" t="e">
        <f>_xll.SimulationMedian(AY91)</f>
        <v>#N/A</v>
      </c>
      <c r="BB91" s="14" t="e">
        <f>BA91/(1+Inputs!$D$3)^Detail!$A91</f>
        <v>#N/A</v>
      </c>
      <c r="BC91" s="15" t="e">
        <f>_xll.SimulationInterval(AZ91,$C$5,)</f>
        <v>#N/A</v>
      </c>
    </row>
    <row r="92" spans="1:55" x14ac:dyDescent="0.2">
      <c r="A92" s="11">
        <v>88</v>
      </c>
      <c r="B92" s="17">
        <f>LN(_xll.LognormalValue(B$2,B$3))</f>
        <v>-1.6265194270128198E-2</v>
      </c>
      <c r="C92" s="14">
        <f t="shared" si="30"/>
        <v>423215860.60248482</v>
      </c>
      <c r="D92" s="13">
        <f>IF(Inputs!$G$2=1,C92,IF(Inputs!$G$2=2,AVERAGE(C91:C92),IF(Inputs!$G$2=3,AVERAGE(C90:C92),IF(Inputs!$G$2=4,AVERAGE(C89:C92),IF(Inputs!$G$2=5,AVERAGE(C88:C92))))))</f>
        <v>353292063.31748921</v>
      </c>
      <c r="E92" s="14">
        <f>IF(Inputs!$G$3="Yes",-MIN(MAX(Inputs!$G$1*D92,-Detail!E91),C92*(1+B92)),-Inputs!$G$1*D92)</f>
        <v>-14131682.532699568</v>
      </c>
      <c r="F92" s="14">
        <f t="shared" si="24"/>
        <v>402200489.87888634</v>
      </c>
      <c r="G92" s="14">
        <f>F92/(1+Inputs!$D$3)^Detail!$A92</f>
        <v>29837801.551686771</v>
      </c>
      <c r="H92" s="2" t="e">
        <f>_xll.SimulationMedian(F92)</f>
        <v>#N/A</v>
      </c>
      <c r="I92" s="14" t="e">
        <f>H92/(1+Inputs!$D$3)^Detail!$A92</f>
        <v>#N/A</v>
      </c>
      <c r="J92" s="15" t="e">
        <f>_xll.SimulationInterval(G92,$C$5,)</f>
        <v>#N/A</v>
      </c>
      <c r="K92" s="17">
        <f>LN(_xll.LognormalValue(K$2,K$3))</f>
        <v>0.11407913993513275</v>
      </c>
      <c r="L92" s="14">
        <f t="shared" si="31"/>
        <v>142130756.25697958</v>
      </c>
      <c r="M92" s="14">
        <f>IF(Inputs!$G$2=1,L92,IF(Inputs!$G$2=2,AVERAGE(L91:L92),IF(Inputs!$G$2=3,AVERAGE(L90:L92),IF(Inputs!$G$2=4,AVERAGE(L89:L92),IF(Inputs!$G$2=5,AVERAGE(L88:L92))))))</f>
        <v>165685865.76073703</v>
      </c>
      <c r="N92" s="14">
        <f>IF(Inputs!$G$3="Yes",-MIN(MAX(Inputs!$G$1*M92,-Detail!N91),L92*(1+K92)),-Inputs!$G$1*M92)</f>
        <v>-6627434.6304294812</v>
      </c>
      <c r="O92" s="14">
        <f t="shared" si="25"/>
        <v>151717476.0586763</v>
      </c>
      <c r="P92" s="14">
        <f>O92/(1+Inputs!$D$3)^Detail!$A92</f>
        <v>11255371.528574595</v>
      </c>
      <c r="Q92" s="2" t="e">
        <f>_xll.SimulationMedian(O92)</f>
        <v>#N/A</v>
      </c>
      <c r="R92" s="14" t="e">
        <f>Q92/(1+Inputs!$D$3)^Detail!$A92</f>
        <v>#N/A</v>
      </c>
      <c r="S92" s="15" t="e">
        <f>_xll.SimulationInterval(P92,$C$5,)</f>
        <v>#N/A</v>
      </c>
      <c r="T92" s="17">
        <f>LN(_xll.LognormalValue(T$2,T$3))</f>
        <v>7.5951521032599223E-2</v>
      </c>
      <c r="U92" s="14">
        <f t="shared" si="32"/>
        <v>27739503.907610558</v>
      </c>
      <c r="V92" s="14">
        <f>IF(Inputs!$G$2=1,U92,IF(Inputs!$G$2=2,AVERAGE(U91:U92),IF(Inputs!$G$2=3,AVERAGE(U90:U92),IF(Inputs!$G$2=4,AVERAGE(U89:U92),IF(Inputs!$G$2=5,AVERAGE(U88:U92))))))</f>
        <v>24566263.763387982</v>
      </c>
      <c r="W92" s="14">
        <f>IF(Inputs!$G$3="Yes",-MIN(MAX(Inputs!$G$1*V92,-Detail!W91),U92*(1+T92)),-Inputs!$G$1*V92)</f>
        <v>-982650.55053551926</v>
      </c>
      <c r="X92" s="14">
        <f t="shared" si="26"/>
        <v>28863710.871547788</v>
      </c>
      <c r="Y92" s="14">
        <f>X92/(1+Inputs!$D$3)^Detail!$A92</f>
        <v>2141294.4506602837</v>
      </c>
      <c r="Z92" s="2" t="e">
        <f>_xll.SimulationMedian(X92)</f>
        <v>#N/A</v>
      </c>
      <c r="AA92" s="14" t="e">
        <f>Z92/(1+Inputs!$D$3)^Detail!$A92</f>
        <v>#N/A</v>
      </c>
      <c r="AB92" s="15" t="e">
        <f>_xll.SimulationInterval(Y92,$C$5,)</f>
        <v>#N/A</v>
      </c>
      <c r="AC92" s="17">
        <f>LN(_xll.LognormalValue(AC$2,AC$3))</f>
        <v>6.0614403308388139E-2</v>
      </c>
      <c r="AD92" s="14">
        <f t="shared" si="33"/>
        <v>17952172.893872764</v>
      </c>
      <c r="AE92" s="14">
        <f>IF(Inputs!$G$2=1,AD92,IF(Inputs!$G$2=2,AVERAGE(AD91:AD92),IF(Inputs!$G$2=3,AVERAGE(AD90:AD92),IF(Inputs!$G$2=4,AVERAGE(AD89:AD92),IF(Inputs!$G$2=5,AVERAGE(AD88:AD92))))))</f>
        <v>19764457.475368276</v>
      </c>
      <c r="AF92" s="14">
        <f>IF(Inputs!$G$3="Yes",-MIN(MAX(Inputs!$G$1*AE92,-Detail!AF91),AD92*(1+AC92)),-Inputs!$G$1*AE92)</f>
        <v>-790578.29901473108</v>
      </c>
      <c r="AG92" s="14">
        <f t="shared" si="27"/>
        <v>18249754.84290915</v>
      </c>
      <c r="AH92" s="14">
        <f>AG92/(1+Inputs!$D$3)^Detail!$A92</f>
        <v>1353883.3916727242</v>
      </c>
      <c r="AI92" s="2" t="e">
        <f>_xll.SimulationMedian(AG92)</f>
        <v>#N/A</v>
      </c>
      <c r="AJ92" s="14" t="e">
        <f>AI92/(1+Inputs!$D$3)^Detail!$A92</f>
        <v>#N/A</v>
      </c>
      <c r="AK92" s="15" t="e">
        <f>_xll.SimulationInterval(AH92,$C$5,)</f>
        <v>#N/A</v>
      </c>
      <c r="AL92" s="17">
        <f>LN(_xll.LognormalValue(AL$2,AL$3))</f>
        <v>3.2675140310140356E-2</v>
      </c>
      <c r="AM92" s="14">
        <f t="shared" si="34"/>
        <v>19743360.80754903</v>
      </c>
      <c r="AN92" s="14">
        <f>IF(Inputs!$G$2=1,AM92,IF(Inputs!$G$2=2,AVERAGE(AM91:AM92),IF(Inputs!$G$2=3,AVERAGE(AM90:AM92),IF(Inputs!$G$2=4,AVERAGE(AM89:AM92),IF(Inputs!$G$2=5,AVERAGE(AM88:AM92))))))</f>
        <v>19463915.206518013</v>
      </c>
      <c r="AO92" s="14">
        <f>IF(Inputs!$G$3="Yes",-MIN(MAX(Inputs!$G$1*AN92,-Detail!AO91),AM92*(1+AL92)),-Inputs!$G$1*AN92)</f>
        <v>-778556.6082607205</v>
      </c>
      <c r="AP92" s="14">
        <f t="shared" si="28"/>
        <v>19609921.2838687</v>
      </c>
      <c r="AQ92" s="14">
        <f>AP92/(1+Inputs!$D$3)^Detail!$A92</f>
        <v>1454789.226856655</v>
      </c>
      <c r="AR92" s="2" t="e">
        <f>_xll.SimulationMedian(AP92)</f>
        <v>#N/A</v>
      </c>
      <c r="AS92" s="14" t="e">
        <f>AR92/(1+Inputs!$D$3)^Detail!$A92</f>
        <v>#N/A</v>
      </c>
      <c r="AT92" s="15" t="e">
        <f>_xll.SimulationInterval(AQ92,$C$5,)</f>
        <v>#N/A</v>
      </c>
      <c r="AU92" s="17">
        <f>LN(_xll.LognormalValue(AU$2,AU$3))</f>
        <v>6.1410019280628274E-2</v>
      </c>
      <c r="AV92" s="14">
        <f t="shared" si="35"/>
        <v>8237620.4860717962</v>
      </c>
      <c r="AW92" s="14">
        <f>IF(Inputs!$G$2=1,AV92,IF(Inputs!$G$2=2,AVERAGE(AV91:AV92),IF(Inputs!$G$2=3,AVERAGE(AV90:AV92),IF(Inputs!$G$2=4,AVERAGE(AV89:AV92),IF(Inputs!$G$2=5,AVERAGE(AV88:AV92))))))</f>
        <v>8064194.7097022273</v>
      </c>
      <c r="AX92" s="14">
        <f>IF(Inputs!$G$3="Yes",-MIN(MAX(Inputs!$G$1*AW92,-Detail!AX91),AV92*(1+AU92)),-Inputs!$G$1*AW92)</f>
        <v>-322567.7883880891</v>
      </c>
      <c r="AY92" s="14">
        <f t="shared" si="29"/>
        <v>8420925.1305598747</v>
      </c>
      <c r="AZ92" s="14">
        <f>AY92/(1+Inputs!$D$3)^Detail!$A92</f>
        <v>624718.0181280222</v>
      </c>
      <c r="BA92" s="2" t="e">
        <f>_xll.SimulationMedian(AY92)</f>
        <v>#N/A</v>
      </c>
      <c r="BB92" s="14" t="e">
        <f>BA92/(1+Inputs!$D$3)^Detail!$A92</f>
        <v>#N/A</v>
      </c>
      <c r="BC92" s="15" t="e">
        <f>_xll.SimulationInterval(AZ92,$C$5,)</f>
        <v>#N/A</v>
      </c>
    </row>
    <row r="93" spans="1:55" x14ac:dyDescent="0.2">
      <c r="A93" s="11">
        <v>89</v>
      </c>
      <c r="B93" s="17">
        <f>LN(_xll.LognormalValue(B$2,B$3))</f>
        <v>0.10839178993666307</v>
      </c>
      <c r="C93" s="14">
        <f t="shared" si="30"/>
        <v>402200489.87888634</v>
      </c>
      <c r="D93" s="13">
        <f>IF(Inputs!$G$2=1,C93,IF(Inputs!$G$2=2,AVERAGE(C92:C93),IF(Inputs!$G$2=3,AVERAGE(C91:C93),IF(Inputs!$G$2=4,AVERAGE(C90:C93),IF(Inputs!$G$2=5,AVERAGE(C89:C93))))))</f>
        <v>388924314.92789727</v>
      </c>
      <c r="E93" s="14">
        <f>IF(Inputs!$G$3="Yes",-MIN(MAX(Inputs!$G$1*D93,-Detail!E92),C93*(1+B93)),-Inputs!$G$1*D93)</f>
        <v>-15556972.597115891</v>
      </c>
      <c r="F93" s="14">
        <f t="shared" si="24"/>
        <v>430238748.29314572</v>
      </c>
      <c r="G93" s="14">
        <f>F93/(1+Inputs!$D$3)^Detail!$A93</f>
        <v>30988212.297248483</v>
      </c>
      <c r="H93" s="2" t="e">
        <f>_xll.SimulationMedian(F93)</f>
        <v>#N/A</v>
      </c>
      <c r="I93" s="14" t="e">
        <f>H93/(1+Inputs!$D$3)^Detail!$A93</f>
        <v>#N/A</v>
      </c>
      <c r="J93" s="15" t="e">
        <f>_xll.SimulationInterval(G93,$C$5,)</f>
        <v>#N/A</v>
      </c>
      <c r="K93" s="17">
        <f>LN(_xll.LognormalValue(K$2,K$3))</f>
        <v>-3.053439072808832E-2</v>
      </c>
      <c r="L93" s="14">
        <f t="shared" si="31"/>
        <v>151717476.0586763</v>
      </c>
      <c r="M93" s="14">
        <f>IF(Inputs!$G$2=1,L93,IF(Inputs!$G$2=2,AVERAGE(L92:L93),IF(Inputs!$G$2=3,AVERAGE(L91:L93),IF(Inputs!$G$2=4,AVERAGE(L90:L93),IF(Inputs!$G$2=5,AVERAGE(L89:L93))))))</f>
        <v>158705434.57320431</v>
      </c>
      <c r="N93" s="14">
        <f>IF(Inputs!$G$3="Yes",-MIN(MAX(Inputs!$G$1*M93,-Detail!N92),L93*(1+K93)),-Inputs!$G$1*M93)</f>
        <v>-6348217.3829281721</v>
      </c>
      <c r="O93" s="14">
        <f t="shared" si="25"/>
        <v>140736657.98149315</v>
      </c>
      <c r="P93" s="14">
        <f>O93/(1+Inputs!$D$3)^Detail!$A93</f>
        <v>10136644.950826803</v>
      </c>
      <c r="Q93" s="2" t="e">
        <f>_xll.SimulationMedian(O93)</f>
        <v>#N/A</v>
      </c>
      <c r="R93" s="14" t="e">
        <f>Q93/(1+Inputs!$D$3)^Detail!$A93</f>
        <v>#N/A</v>
      </c>
      <c r="S93" s="15" t="e">
        <f>_xll.SimulationInterval(P93,$C$5,)</f>
        <v>#N/A</v>
      </c>
      <c r="T93" s="17">
        <f>LN(_xll.LognormalValue(T$2,T$3))</f>
        <v>0.13827225908752336</v>
      </c>
      <c r="U93" s="14">
        <f t="shared" si="32"/>
        <v>28863710.871547788</v>
      </c>
      <c r="V93" s="14">
        <f>IF(Inputs!$G$2=1,U93,IF(Inputs!$G$2=2,AVERAGE(U92:U93),IF(Inputs!$G$2=3,AVERAGE(U91:U93),IF(Inputs!$G$2=4,AVERAGE(U90:U93),IF(Inputs!$G$2=5,AVERAGE(U89:U93))))))</f>
        <v>26697540.882840145</v>
      </c>
      <c r="W93" s="14">
        <f>IF(Inputs!$G$3="Yes",-MIN(MAX(Inputs!$G$1*V93,-Detail!W92),U93*(1+T93)),-Inputs!$G$1*V93)</f>
        <v>-1067901.6353136059</v>
      </c>
      <c r="X93" s="14">
        <f t="shared" si="26"/>
        <v>31786859.744092204</v>
      </c>
      <c r="Y93" s="14">
        <f>X93/(1+Inputs!$D$3)^Detail!$A93</f>
        <v>2289468.2590087005</v>
      </c>
      <c r="Z93" s="2" t="e">
        <f>_xll.SimulationMedian(X93)</f>
        <v>#N/A</v>
      </c>
      <c r="AA93" s="14" t="e">
        <f>Z93/(1+Inputs!$D$3)^Detail!$A93</f>
        <v>#N/A</v>
      </c>
      <c r="AB93" s="15" t="e">
        <f>_xll.SimulationInterval(Y93,$C$5,)</f>
        <v>#N/A</v>
      </c>
      <c r="AC93" s="17">
        <f>LN(_xll.LognormalValue(AC$2,AC$3))</f>
        <v>0.13632229997293643</v>
      </c>
      <c r="AD93" s="14">
        <f t="shared" si="33"/>
        <v>18249754.84290915</v>
      </c>
      <c r="AE93" s="14">
        <f>IF(Inputs!$G$2=1,AD93,IF(Inputs!$G$2=2,AVERAGE(AD92:AD93),IF(Inputs!$G$2=3,AVERAGE(AD91:AD93),IF(Inputs!$G$2=4,AVERAGE(AD90:AD93),IF(Inputs!$G$2=5,AVERAGE(AD89:AD93))))))</f>
        <v>18787887.639249869</v>
      </c>
      <c r="AF93" s="14">
        <f>IF(Inputs!$G$3="Yes",-MIN(MAX(Inputs!$G$1*AE93,-Detail!AF92),AD93*(1+AC93)),-Inputs!$G$1*AE93)</f>
        <v>-751515.5055699948</v>
      </c>
      <c r="AG93" s="14">
        <f t="shared" si="27"/>
        <v>19986087.891466767</v>
      </c>
      <c r="AH93" s="14">
        <f>AG93/(1+Inputs!$D$3)^Detail!$A93</f>
        <v>1439510.3579797819</v>
      </c>
      <c r="AI93" s="2" t="e">
        <f>_xll.SimulationMedian(AG93)</f>
        <v>#N/A</v>
      </c>
      <c r="AJ93" s="14" t="e">
        <f>AI93/(1+Inputs!$D$3)^Detail!$A93</f>
        <v>#N/A</v>
      </c>
      <c r="AK93" s="15" t="e">
        <f>_xll.SimulationInterval(AH93,$C$5,)</f>
        <v>#N/A</v>
      </c>
      <c r="AL93" s="17">
        <f>LN(_xll.LognormalValue(AL$2,AL$3))</f>
        <v>8.5777419164222116E-2</v>
      </c>
      <c r="AM93" s="14">
        <f t="shared" si="34"/>
        <v>19609921.2838687</v>
      </c>
      <c r="AN93" s="14">
        <f>IF(Inputs!$G$2=1,AM93,IF(Inputs!$G$2=2,AVERAGE(AM92:AM93),IF(Inputs!$G$2=3,AVERAGE(AM91:AM93),IF(Inputs!$G$2=4,AVERAGE(AM90:AM93),IF(Inputs!$G$2=5,AVERAGE(AM89:AM93))))))</f>
        <v>19575846.210507531</v>
      </c>
      <c r="AO93" s="14">
        <f>IF(Inputs!$G$3="Yes",-MIN(MAX(Inputs!$G$1*AN93,-Detail!AO92),AM93*(1+AL93)),-Inputs!$G$1*AN93)</f>
        <v>-783033.84842030122</v>
      </c>
      <c r="AP93" s="14">
        <f t="shared" si="28"/>
        <v>20508975.87319221</v>
      </c>
      <c r="AQ93" s="14">
        <f>AP93/(1+Inputs!$D$3)^Detail!$A93</f>
        <v>1477171.6886936475</v>
      </c>
      <c r="AR93" s="2" t="e">
        <f>_xll.SimulationMedian(AP93)</f>
        <v>#N/A</v>
      </c>
      <c r="AS93" s="14" t="e">
        <f>AR93/(1+Inputs!$D$3)^Detail!$A93</f>
        <v>#N/A</v>
      </c>
      <c r="AT93" s="15" t="e">
        <f>_xll.SimulationInterval(AQ93,$C$5,)</f>
        <v>#N/A</v>
      </c>
      <c r="AU93" s="17">
        <f>LN(_xll.LognormalValue(AU$2,AU$3))</f>
        <v>0.10353628181372332</v>
      </c>
      <c r="AV93" s="14">
        <f t="shared" si="35"/>
        <v>8420925.1305598747</v>
      </c>
      <c r="AW93" s="14">
        <f>IF(Inputs!$G$2=1,AV93,IF(Inputs!$G$2=2,AVERAGE(AV92:AV93),IF(Inputs!$G$2=3,AVERAGE(AV91:AV93),IF(Inputs!$G$2=4,AVERAGE(AV90:AV93),IF(Inputs!$G$2=5,AVERAGE(AV89:AV93))))))</f>
        <v>8183960.3218222735</v>
      </c>
      <c r="AX93" s="14">
        <f>IF(Inputs!$G$3="Yes",-MIN(MAX(Inputs!$G$1*AW93,-Detail!AX92),AV93*(1+AU93)),-Inputs!$G$1*AW93)</f>
        <v>-327358.41287289094</v>
      </c>
      <c r="AY93" s="14">
        <f t="shared" si="29"/>
        <v>8965437.9951368943</v>
      </c>
      <c r="AZ93" s="14">
        <f>AY93/(1+Inputs!$D$3)^Detail!$A93</f>
        <v>645741.2239908796</v>
      </c>
      <c r="BA93" s="2" t="e">
        <f>_xll.SimulationMedian(AY93)</f>
        <v>#N/A</v>
      </c>
      <c r="BB93" s="14" t="e">
        <f>BA93/(1+Inputs!$D$3)^Detail!$A93</f>
        <v>#N/A</v>
      </c>
      <c r="BC93" s="15" t="e">
        <f>_xll.SimulationInterval(AZ93,$C$5,)</f>
        <v>#N/A</v>
      </c>
    </row>
    <row r="94" spans="1:55" x14ac:dyDescent="0.2">
      <c r="A94" s="11">
        <v>90</v>
      </c>
      <c r="B94" s="17">
        <f>LN(_xll.LognormalValue(B$2,B$3))</f>
        <v>6.0465067905333056E-3</v>
      </c>
      <c r="C94" s="14">
        <f t="shared" si="30"/>
        <v>430238748.29314572</v>
      </c>
      <c r="D94" s="13">
        <f>IF(Inputs!$G$2=1,C94,IF(Inputs!$G$2=2,AVERAGE(C93:C94),IF(Inputs!$G$2=3,AVERAGE(C92:C94),IF(Inputs!$G$2=4,AVERAGE(C91:C94),IF(Inputs!$G$2=5,AVERAGE(C90:C94))))))</f>
        <v>418551699.59150559</v>
      </c>
      <c r="E94" s="14">
        <f>IF(Inputs!$G$3="Yes",-MIN(MAX(Inputs!$G$1*D94,-Detail!E93),C94*(1+B94)),-Inputs!$G$1*D94)</f>
        <v>-16742067.983660223</v>
      </c>
      <c r="F94" s="14">
        <f t="shared" si="24"/>
        <v>416098121.82259053</v>
      </c>
      <c r="G94" s="14">
        <f>F94/(1+Inputs!$D$3)^Detail!$A94</f>
        <v>29096820.308996413</v>
      </c>
      <c r="H94" s="2" t="e">
        <f>_xll.SimulationMedian(F94)</f>
        <v>#N/A</v>
      </c>
      <c r="I94" s="14" t="e">
        <f>H94/(1+Inputs!$D$3)^Detail!$A94</f>
        <v>#N/A</v>
      </c>
      <c r="J94" s="15" t="e">
        <f>_xll.SimulationInterval(G94,$C$5,)</f>
        <v>#N/A</v>
      </c>
      <c r="K94" s="17">
        <f>LN(_xll.LognormalValue(K$2,K$3))</f>
        <v>7.8199634982572125E-2</v>
      </c>
      <c r="L94" s="14">
        <f t="shared" si="31"/>
        <v>140736657.98149315</v>
      </c>
      <c r="M94" s="14">
        <f>IF(Inputs!$G$2=1,L94,IF(Inputs!$G$2=2,AVERAGE(L93:L94),IF(Inputs!$G$2=3,AVERAGE(L92:L94),IF(Inputs!$G$2=4,AVERAGE(L91:L94),IF(Inputs!$G$2=5,AVERAGE(L90:L94))))))</f>
        <v>144861630.09904969</v>
      </c>
      <c r="N94" s="14">
        <f>IF(Inputs!$G$3="Yes",-MIN(MAX(Inputs!$G$1*M94,-Detail!N93),L94*(1+K94)),-Inputs!$G$1*M94)</f>
        <v>-5794465.203961988</v>
      </c>
      <c r="O94" s="14">
        <f t="shared" si="25"/>
        <v>145947748.06035101</v>
      </c>
      <c r="P94" s="14">
        <f>O94/(1+Inputs!$D$3)^Detail!$A94</f>
        <v>10205802.855378712</v>
      </c>
      <c r="Q94" s="2" t="e">
        <f>_xll.SimulationMedian(O94)</f>
        <v>#N/A</v>
      </c>
      <c r="R94" s="14" t="e">
        <f>Q94/(1+Inputs!$D$3)^Detail!$A94</f>
        <v>#N/A</v>
      </c>
      <c r="S94" s="15" t="e">
        <f>_xll.SimulationInterval(P94,$C$5,)</f>
        <v>#N/A</v>
      </c>
      <c r="T94" s="17">
        <f>LN(_xll.LognormalValue(T$2,T$3))</f>
        <v>-4.1102031785769363E-2</v>
      </c>
      <c r="U94" s="14">
        <f t="shared" si="32"/>
        <v>31786859.744092204</v>
      </c>
      <c r="V94" s="14">
        <f>IF(Inputs!$G$2=1,U94,IF(Inputs!$G$2=2,AVERAGE(U93:U94),IF(Inputs!$G$2=3,AVERAGE(U92:U94),IF(Inputs!$G$2=4,AVERAGE(U91:U94),IF(Inputs!$G$2=5,AVERAGE(U90:U94))))))</f>
        <v>29463358.174416851</v>
      </c>
      <c r="W94" s="14">
        <f>IF(Inputs!$G$3="Yes",-MIN(MAX(Inputs!$G$1*V94,-Detail!W93),U94*(1+T94)),-Inputs!$G$1*V94)</f>
        <v>-1178534.3269766741</v>
      </c>
      <c r="X94" s="14">
        <f t="shared" si="26"/>
        <v>29301820.89754406</v>
      </c>
      <c r="Y94" s="14">
        <f>X94/(1+Inputs!$D$3)^Detail!$A94</f>
        <v>2049011.4534709426</v>
      </c>
      <c r="Z94" s="2" t="e">
        <f>_xll.SimulationMedian(X94)</f>
        <v>#N/A</v>
      </c>
      <c r="AA94" s="14" t="e">
        <f>Z94/(1+Inputs!$D$3)^Detail!$A94</f>
        <v>#N/A</v>
      </c>
      <c r="AB94" s="15" t="e">
        <f>_xll.SimulationInterval(Y94,$C$5,)</f>
        <v>#N/A</v>
      </c>
      <c r="AC94" s="17">
        <f>LN(_xll.LognormalValue(AC$2,AC$3))</f>
        <v>8.2538326716917715E-2</v>
      </c>
      <c r="AD94" s="14">
        <f t="shared" si="33"/>
        <v>19986087.891466767</v>
      </c>
      <c r="AE94" s="14">
        <f>IF(Inputs!$G$2=1,AD94,IF(Inputs!$G$2=2,AVERAGE(AD93:AD94),IF(Inputs!$G$2=3,AVERAGE(AD92:AD94),IF(Inputs!$G$2=4,AVERAGE(AD91:AD94),IF(Inputs!$G$2=5,AVERAGE(AD90:AD94))))))</f>
        <v>18729338.542749558</v>
      </c>
      <c r="AF94" s="14">
        <f>IF(Inputs!$G$3="Yes",-MIN(MAX(Inputs!$G$1*AE94,-Detail!AF93),AD94*(1+AC94)),-Inputs!$G$1*AE94)</f>
        <v>-749173.54170998232</v>
      </c>
      <c r="AG94" s="14">
        <f t="shared" si="27"/>
        <v>20886532.601935703</v>
      </c>
      <c r="AH94" s="14">
        <f>AG94/(1+Inputs!$D$3)^Detail!$A94</f>
        <v>1460548.9766080552</v>
      </c>
      <c r="AI94" s="2" t="e">
        <f>_xll.SimulationMedian(AG94)</f>
        <v>#N/A</v>
      </c>
      <c r="AJ94" s="14" t="e">
        <f>AI94/(1+Inputs!$D$3)^Detail!$A94</f>
        <v>#N/A</v>
      </c>
      <c r="AK94" s="15" t="e">
        <f>_xll.SimulationInterval(AH94,$C$5,)</f>
        <v>#N/A</v>
      </c>
      <c r="AL94" s="17">
        <f>LN(_xll.LognormalValue(AL$2,AL$3))</f>
        <v>2.820338150199434E-3</v>
      </c>
      <c r="AM94" s="14">
        <f t="shared" si="34"/>
        <v>20508975.87319221</v>
      </c>
      <c r="AN94" s="14">
        <f>IF(Inputs!$G$2=1,AM94,IF(Inputs!$G$2=2,AVERAGE(AM93:AM94),IF(Inputs!$G$2=3,AVERAGE(AM92:AM94),IF(Inputs!$G$2=4,AVERAGE(AM91:AM94),IF(Inputs!$G$2=5,AVERAGE(AM90:AM94))))))</f>
        <v>19954085.988203313</v>
      </c>
      <c r="AO94" s="14">
        <f>IF(Inputs!$G$3="Yes",-MIN(MAX(Inputs!$G$1*AN94,-Detail!AO93),AM94*(1+AL94)),-Inputs!$G$1*AN94)</f>
        <v>-798163.43952813256</v>
      </c>
      <c r="AP94" s="14">
        <f t="shared" si="28"/>
        <v>19768654.680740759</v>
      </c>
      <c r="AQ94" s="14">
        <f>AP94/(1+Inputs!$D$3)^Detail!$A94</f>
        <v>1382378.2488529515</v>
      </c>
      <c r="AR94" s="2" t="e">
        <f>_xll.SimulationMedian(AP94)</f>
        <v>#N/A</v>
      </c>
      <c r="AS94" s="14" t="e">
        <f>AR94/(1+Inputs!$D$3)^Detail!$A94</f>
        <v>#N/A</v>
      </c>
      <c r="AT94" s="15" t="e">
        <f>_xll.SimulationInterval(AQ94,$C$5,)</f>
        <v>#N/A</v>
      </c>
      <c r="AU94" s="17">
        <f>LN(_xll.LognormalValue(AU$2,AU$3))</f>
        <v>-0.11900740100803192</v>
      </c>
      <c r="AV94" s="14">
        <f t="shared" si="35"/>
        <v>8965437.9951368943</v>
      </c>
      <c r="AW94" s="14">
        <f>IF(Inputs!$G$2=1,AV94,IF(Inputs!$G$2=2,AVERAGE(AV93:AV94),IF(Inputs!$G$2=3,AVERAGE(AV92:AV94),IF(Inputs!$G$2=4,AVERAGE(AV91:AV94),IF(Inputs!$G$2=5,AVERAGE(AV90:AV94))))))</f>
        <v>8541327.8705895226</v>
      </c>
      <c r="AX94" s="14">
        <f>IF(Inputs!$G$3="Yes",-MIN(MAX(Inputs!$G$1*AW94,-Detail!AX93),AV94*(1+AU94)),-Inputs!$G$1*AW94)</f>
        <v>-341653.11482358089</v>
      </c>
      <c r="AY94" s="14">
        <f t="shared" si="29"/>
        <v>7556831.4056134112</v>
      </c>
      <c r="AZ94" s="14">
        <f>AY94/(1+Inputs!$D$3)^Detail!$A94</f>
        <v>528432.487393594</v>
      </c>
      <c r="BA94" s="2" t="e">
        <f>_xll.SimulationMedian(AY94)</f>
        <v>#N/A</v>
      </c>
      <c r="BB94" s="14" t="e">
        <f>BA94/(1+Inputs!$D$3)^Detail!$A94</f>
        <v>#N/A</v>
      </c>
      <c r="BC94" s="15" t="e">
        <f>_xll.SimulationInterval(AZ94,$C$5,)</f>
        <v>#N/A</v>
      </c>
    </row>
    <row r="95" spans="1:55" x14ac:dyDescent="0.2">
      <c r="A95" s="11">
        <v>91</v>
      </c>
      <c r="B95" s="17">
        <f>LN(_xll.LognormalValue(B$2,B$3))</f>
        <v>-9.79383752334574E-2</v>
      </c>
      <c r="C95" s="14">
        <f t="shared" si="30"/>
        <v>416098121.82259053</v>
      </c>
      <c r="D95" s="13">
        <f>IF(Inputs!$G$2=1,C95,IF(Inputs!$G$2=2,AVERAGE(C94:C95),IF(Inputs!$G$2=3,AVERAGE(C93:C95),IF(Inputs!$G$2=4,AVERAGE(C92:C95),IF(Inputs!$G$2=5,AVERAGE(C91:C95))))))</f>
        <v>416179119.99820757</v>
      </c>
      <c r="E95" s="14">
        <f>IF(Inputs!$G$3="Yes",-MIN(MAX(Inputs!$G$1*D95,-Detail!E94),C95*(1+B95)),-Inputs!$G$1*D95)</f>
        <v>-16647164.799928304</v>
      </c>
      <c r="F95" s="14">
        <f t="shared" si="24"/>
        <v>358698983.03366446</v>
      </c>
      <c r="G95" s="14">
        <f>F95/(1+Inputs!$D$3)^Detail!$A95</f>
        <v>24352452.068146404</v>
      </c>
      <c r="H95" s="2" t="e">
        <f>_xll.SimulationMedian(F95)</f>
        <v>#N/A</v>
      </c>
      <c r="I95" s="14" t="e">
        <f>H95/(1+Inputs!$D$3)^Detail!$A95</f>
        <v>#N/A</v>
      </c>
      <c r="J95" s="15" t="e">
        <f>_xll.SimulationInterval(G95,$C$5,)</f>
        <v>#N/A</v>
      </c>
      <c r="K95" s="17">
        <f>LN(_xll.LognormalValue(K$2,K$3))</f>
        <v>3.7157869583026422E-2</v>
      </c>
      <c r="L95" s="14">
        <f t="shared" si="31"/>
        <v>145947748.06035101</v>
      </c>
      <c r="M95" s="14">
        <f>IF(Inputs!$G$2=1,L95,IF(Inputs!$G$2=2,AVERAGE(L94:L95),IF(Inputs!$G$2=3,AVERAGE(L93:L95),IF(Inputs!$G$2=4,AVERAGE(L92:L95),IF(Inputs!$G$2=5,AVERAGE(L91:L95))))))</f>
        <v>146133960.7001735</v>
      </c>
      <c r="N95" s="14">
        <f>IF(Inputs!$G$3="Yes",-MIN(MAX(Inputs!$G$1*M95,-Detail!N94),L95*(1+K95)),-Inputs!$G$1*M95)</f>
        <v>-5845358.4280069396</v>
      </c>
      <c r="O95" s="14">
        <f t="shared" si="25"/>
        <v>145525497.02070698</v>
      </c>
      <c r="P95" s="14">
        <f>O95/(1+Inputs!$D$3)^Detail!$A95</f>
        <v>9879879.3933501281</v>
      </c>
      <c r="Q95" s="2" t="e">
        <f>_xll.SimulationMedian(O95)</f>
        <v>#N/A</v>
      </c>
      <c r="R95" s="14" t="e">
        <f>Q95/(1+Inputs!$D$3)^Detail!$A95</f>
        <v>#N/A</v>
      </c>
      <c r="S95" s="15" t="e">
        <f>_xll.SimulationInterval(P95,$C$5,)</f>
        <v>#N/A</v>
      </c>
      <c r="T95" s="17">
        <f>LN(_xll.LognormalValue(T$2,T$3))</f>
        <v>-3.2649568369407227E-3</v>
      </c>
      <c r="U95" s="14">
        <f t="shared" si="32"/>
        <v>29301820.89754406</v>
      </c>
      <c r="V95" s="14">
        <f>IF(Inputs!$G$2=1,U95,IF(Inputs!$G$2=2,AVERAGE(U94:U95),IF(Inputs!$G$2=3,AVERAGE(U93:U95),IF(Inputs!$G$2=4,AVERAGE(U92:U95),IF(Inputs!$G$2=5,AVERAGE(U91:U95))))))</f>
        <v>29984130.504394684</v>
      </c>
      <c r="W95" s="14">
        <f>IF(Inputs!$G$3="Yes",-MIN(MAX(Inputs!$G$1*V95,-Detail!W94),U95*(1+T95)),-Inputs!$G$1*V95)</f>
        <v>-1199365.2201757873</v>
      </c>
      <c r="X95" s="14">
        <f t="shared" si="26"/>
        <v>28006786.496894024</v>
      </c>
      <c r="Y95" s="14">
        <f>X95/(1+Inputs!$D$3)^Detail!$A95</f>
        <v>1901410.2576488534</v>
      </c>
      <c r="Z95" s="2" t="e">
        <f>_xll.SimulationMedian(X95)</f>
        <v>#N/A</v>
      </c>
      <c r="AA95" s="14" t="e">
        <f>Z95/(1+Inputs!$D$3)^Detail!$A95</f>
        <v>#N/A</v>
      </c>
      <c r="AB95" s="15" t="e">
        <f>_xll.SimulationInterval(Y95,$C$5,)</f>
        <v>#N/A</v>
      </c>
      <c r="AC95" s="17">
        <f>LN(_xll.LognormalValue(AC$2,AC$3))</f>
        <v>0.12783598993552153</v>
      </c>
      <c r="AD95" s="14">
        <f t="shared" si="33"/>
        <v>20886532.601935703</v>
      </c>
      <c r="AE95" s="14">
        <f>IF(Inputs!$G$2=1,AD95,IF(Inputs!$G$2=2,AVERAGE(AD94:AD95),IF(Inputs!$G$2=3,AVERAGE(AD93:AD95),IF(Inputs!$G$2=4,AVERAGE(AD92:AD95),IF(Inputs!$G$2=5,AVERAGE(AD91:AD95))))))</f>
        <v>19707458.445437208</v>
      </c>
      <c r="AF95" s="14">
        <f>IF(Inputs!$G$3="Yes",-MIN(MAX(Inputs!$G$1*AE95,-Detail!AF94),AD95*(1+AC95)),-Inputs!$G$1*AE95)</f>
        <v>-788298.33781748835</v>
      </c>
      <c r="AG95" s="14">
        <f t="shared" si="27"/>
        <v>22768284.835607208</v>
      </c>
      <c r="AH95" s="14">
        <f>AG95/(1+Inputs!$D$3)^Detail!$A95</f>
        <v>1545762.8578807313</v>
      </c>
      <c r="AI95" s="2" t="e">
        <f>_xll.SimulationMedian(AG95)</f>
        <v>#N/A</v>
      </c>
      <c r="AJ95" s="14" t="e">
        <f>AI95/(1+Inputs!$D$3)^Detail!$A95</f>
        <v>#N/A</v>
      </c>
      <c r="AK95" s="15" t="e">
        <f>_xll.SimulationInterval(AH95,$C$5,)</f>
        <v>#N/A</v>
      </c>
      <c r="AL95" s="17">
        <f>LN(_xll.LognormalValue(AL$2,AL$3))</f>
        <v>8.515782528319453E-2</v>
      </c>
      <c r="AM95" s="14">
        <f t="shared" si="34"/>
        <v>19768654.680740759</v>
      </c>
      <c r="AN95" s="14">
        <f>IF(Inputs!$G$2=1,AM95,IF(Inputs!$G$2=2,AVERAGE(AM94:AM95),IF(Inputs!$G$2=3,AVERAGE(AM93:AM95),IF(Inputs!$G$2=4,AVERAGE(AM92:AM95),IF(Inputs!$G$2=5,AVERAGE(AM91:AM95))))))</f>
        <v>19962517.279267222</v>
      </c>
      <c r="AO95" s="14">
        <f>IF(Inputs!$G$3="Yes",-MIN(MAX(Inputs!$G$1*AN95,-Detail!AO94),AM95*(1+AL95)),-Inputs!$G$1*AN95)</f>
        <v>-798500.69117068883</v>
      </c>
      <c r="AP95" s="14">
        <f t="shared" si="28"/>
        <v>20653609.6309564</v>
      </c>
      <c r="AQ95" s="14">
        <f>AP95/(1+Inputs!$D$3)^Detail!$A95</f>
        <v>1402195.3291260614</v>
      </c>
      <c r="AR95" s="2" t="e">
        <f>_xll.SimulationMedian(AP95)</f>
        <v>#N/A</v>
      </c>
      <c r="AS95" s="14" t="e">
        <f>AR95/(1+Inputs!$D$3)^Detail!$A95</f>
        <v>#N/A</v>
      </c>
      <c r="AT95" s="15" t="e">
        <f>_xll.SimulationInterval(AQ95,$C$5,)</f>
        <v>#N/A</v>
      </c>
      <c r="AU95" s="17">
        <f>LN(_xll.LognormalValue(AU$2,AU$3))</f>
        <v>1.8627889453814335E-3</v>
      </c>
      <c r="AV95" s="14">
        <f t="shared" si="35"/>
        <v>7556831.4056134112</v>
      </c>
      <c r="AW95" s="14">
        <f>IF(Inputs!$G$2=1,AV95,IF(Inputs!$G$2=2,AVERAGE(AV94:AV95),IF(Inputs!$G$2=3,AVERAGE(AV93:AV95),IF(Inputs!$G$2=4,AVERAGE(AV92:AV95),IF(Inputs!$G$2=5,AVERAGE(AV91:AV95))))))</f>
        <v>8314398.1771033937</v>
      </c>
      <c r="AX95" s="14">
        <f>IF(Inputs!$G$3="Yes",-MIN(MAX(Inputs!$G$1*AW95,-Detail!AX94),AV95*(1+AU95)),-Inputs!$G$1*AW95)</f>
        <v>-332575.92708413576</v>
      </c>
      <c r="AY95" s="14">
        <f t="shared" si="29"/>
        <v>7238332.260533764</v>
      </c>
      <c r="AZ95" s="14">
        <f>AY95/(1+Inputs!$D$3)^Detail!$A95</f>
        <v>491418.00720249873</v>
      </c>
      <c r="BA95" s="2" t="e">
        <f>_xll.SimulationMedian(AY95)</f>
        <v>#N/A</v>
      </c>
      <c r="BB95" s="14" t="e">
        <f>BA95/(1+Inputs!$D$3)^Detail!$A95</f>
        <v>#N/A</v>
      </c>
      <c r="BC95" s="15" t="e">
        <f>_xll.SimulationInterval(AZ95,$C$5,)</f>
        <v>#N/A</v>
      </c>
    </row>
    <row r="96" spans="1:55" x14ac:dyDescent="0.2">
      <c r="A96" s="11">
        <v>92</v>
      </c>
      <c r="B96" s="17">
        <f>LN(_xll.LognormalValue(B$2,B$3))</f>
        <v>0.24974624905627074</v>
      </c>
      <c r="C96" s="14">
        <f t="shared" si="30"/>
        <v>358698983.03366446</v>
      </c>
      <c r="D96" s="13">
        <f>IF(Inputs!$G$2=1,C96,IF(Inputs!$G$2=2,AVERAGE(C95:C96),IF(Inputs!$G$2=3,AVERAGE(C94:C96),IF(Inputs!$G$2=4,AVERAGE(C93:C96),IF(Inputs!$G$2=5,AVERAGE(C92:C96))))))</f>
        <v>401678617.7164669</v>
      </c>
      <c r="E96" s="14">
        <f>IF(Inputs!$G$3="Yes",-MIN(MAX(Inputs!$G$1*D96,-Detail!E95),C96*(1+B96)),-Inputs!$G$1*D96)</f>
        <v>-16067144.708658677</v>
      </c>
      <c r="F96" s="14">
        <f t="shared" si="24"/>
        <v>432215563.87796235</v>
      </c>
      <c r="G96" s="14">
        <f>F96/(1+Inputs!$D$3)^Detail!$A96</f>
        <v>28488903.142329074</v>
      </c>
      <c r="H96" s="2" t="e">
        <f>_xll.SimulationMedian(F96)</f>
        <v>#N/A</v>
      </c>
      <c r="I96" s="14" t="e">
        <f>H96/(1+Inputs!$D$3)^Detail!$A96</f>
        <v>#N/A</v>
      </c>
      <c r="J96" s="15" t="e">
        <f>_xll.SimulationInterval(G96,$C$5,)</f>
        <v>#N/A</v>
      </c>
      <c r="K96" s="17">
        <f>LN(_xll.LognormalValue(K$2,K$3))</f>
        <v>0.24623299974739371</v>
      </c>
      <c r="L96" s="14">
        <f t="shared" si="31"/>
        <v>145525497.02070698</v>
      </c>
      <c r="M96" s="14">
        <f>IF(Inputs!$G$2=1,L96,IF(Inputs!$G$2=2,AVERAGE(L95:L96),IF(Inputs!$G$2=3,AVERAGE(L94:L96),IF(Inputs!$G$2=4,AVERAGE(L93:L96),IF(Inputs!$G$2=5,AVERAGE(L92:L96))))))</f>
        <v>144069967.68751705</v>
      </c>
      <c r="N96" s="14">
        <f>IF(Inputs!$G$3="Yes",-MIN(MAX(Inputs!$G$1*M96,-Detail!N95),L96*(1+K96)),-Inputs!$G$1*M96)</f>
        <v>-5762798.7075006822</v>
      </c>
      <c r="O96" s="14">
        <f t="shared" si="25"/>
        <v>175595877.98434538</v>
      </c>
      <c r="P96" s="14">
        <f>O96/(1+Inputs!$D$3)^Detail!$A96</f>
        <v>11574164.324866222</v>
      </c>
      <c r="Q96" s="2" t="e">
        <f>_xll.SimulationMedian(O96)</f>
        <v>#N/A</v>
      </c>
      <c r="R96" s="14" t="e">
        <f>Q96/(1+Inputs!$D$3)^Detail!$A96</f>
        <v>#N/A</v>
      </c>
      <c r="S96" s="15" t="e">
        <f>_xll.SimulationInterval(P96,$C$5,)</f>
        <v>#N/A</v>
      </c>
      <c r="T96" s="17">
        <f>LN(_xll.LognormalValue(T$2,T$3))</f>
        <v>4.8762373553805388E-2</v>
      </c>
      <c r="U96" s="14">
        <f t="shared" si="32"/>
        <v>28006786.496894024</v>
      </c>
      <c r="V96" s="14">
        <f>IF(Inputs!$G$2=1,U96,IF(Inputs!$G$2=2,AVERAGE(U95:U96),IF(Inputs!$G$2=3,AVERAGE(U94:U96),IF(Inputs!$G$2=4,AVERAGE(U93:U96),IF(Inputs!$G$2=5,AVERAGE(U92:U96))))))</f>
        <v>29698489.046176761</v>
      </c>
      <c r="W96" s="14">
        <f>IF(Inputs!$G$3="Yes",-MIN(MAX(Inputs!$G$1*V96,-Detail!W95),U96*(1+T96)),-Inputs!$G$1*V96)</f>
        <v>-1187939.5618470705</v>
      </c>
      <c r="X96" s="14">
        <f t="shared" si="26"/>
        <v>28184524.320250172</v>
      </c>
      <c r="Y96" s="14">
        <f>X96/(1+Inputs!$D$3)^Detail!$A96</f>
        <v>1857744.7241093339</v>
      </c>
      <c r="Z96" s="2" t="e">
        <f>_xll.SimulationMedian(X96)</f>
        <v>#N/A</v>
      </c>
      <c r="AA96" s="14" t="e">
        <f>Z96/(1+Inputs!$D$3)^Detail!$A96</f>
        <v>#N/A</v>
      </c>
      <c r="AB96" s="15" t="e">
        <f>_xll.SimulationInterval(Y96,$C$5,)</f>
        <v>#N/A</v>
      </c>
      <c r="AC96" s="17">
        <f>LN(_xll.LognormalValue(AC$2,AC$3))</f>
        <v>-1.1966972812995544E-3</v>
      </c>
      <c r="AD96" s="14">
        <f t="shared" si="33"/>
        <v>22768284.835607208</v>
      </c>
      <c r="AE96" s="14">
        <f>IF(Inputs!$G$2=1,AD96,IF(Inputs!$G$2=2,AVERAGE(AD95:AD96),IF(Inputs!$G$2=3,AVERAGE(AD94:AD96),IF(Inputs!$G$2=4,AVERAGE(AD93:AD96),IF(Inputs!$G$2=5,AVERAGE(AD92:AD96))))))</f>
        <v>21213635.10966989</v>
      </c>
      <c r="AF96" s="14">
        <f>IF(Inputs!$G$3="Yes",-MIN(MAX(Inputs!$G$1*AE96,-Detail!AF95),AD96*(1+AC96)),-Inputs!$G$1*AE96)</f>
        <v>-848545.40438679559</v>
      </c>
      <c r="AG96" s="14">
        <f t="shared" si="27"/>
        <v>21892492.686657786</v>
      </c>
      <c r="AH96" s="14">
        <f>AG96/(1+Inputs!$D$3)^Detail!$A96</f>
        <v>1443013.9861193046</v>
      </c>
      <c r="AI96" s="2" t="e">
        <f>_xll.SimulationMedian(AG96)</f>
        <v>#N/A</v>
      </c>
      <c r="AJ96" s="14" t="e">
        <f>AI96/(1+Inputs!$D$3)^Detail!$A96</f>
        <v>#N/A</v>
      </c>
      <c r="AK96" s="15" t="e">
        <f>_xll.SimulationInterval(AH96,$C$5,)</f>
        <v>#N/A</v>
      </c>
      <c r="AL96" s="17">
        <f>LN(_xll.LognormalValue(AL$2,AL$3))</f>
        <v>2.726700857957623E-2</v>
      </c>
      <c r="AM96" s="14">
        <f t="shared" si="34"/>
        <v>20653609.6309564</v>
      </c>
      <c r="AN96" s="14">
        <f>IF(Inputs!$G$2=1,AM96,IF(Inputs!$G$2=2,AVERAGE(AM95:AM96),IF(Inputs!$G$2=3,AVERAGE(AM94:AM96),IF(Inputs!$G$2=4,AVERAGE(AM93:AM96),IF(Inputs!$G$2=5,AVERAGE(AM92:AM96))))))</f>
        <v>20310413.394963119</v>
      </c>
      <c r="AO96" s="14">
        <f>IF(Inputs!$G$3="Yes",-MIN(MAX(Inputs!$G$1*AN96,-Detail!AO95),AM96*(1+AL96)),-Inputs!$G$1*AN96)</f>
        <v>-812416.53579852474</v>
      </c>
      <c r="AP96" s="14">
        <f t="shared" si="28"/>
        <v>20404355.246164385</v>
      </c>
      <c r="AQ96" s="14">
        <f>AP96/(1+Inputs!$D$3)^Detail!$A96</f>
        <v>1344925.4234948903</v>
      </c>
      <c r="AR96" s="2" t="e">
        <f>_xll.SimulationMedian(AP96)</f>
        <v>#N/A</v>
      </c>
      <c r="AS96" s="14" t="e">
        <f>AR96/(1+Inputs!$D$3)^Detail!$A96</f>
        <v>#N/A</v>
      </c>
      <c r="AT96" s="15" t="e">
        <f>_xll.SimulationInterval(AQ96,$C$5,)</f>
        <v>#N/A</v>
      </c>
      <c r="AU96" s="17">
        <f>LN(_xll.LognormalValue(AU$2,AU$3))</f>
        <v>6.6623118050345626E-2</v>
      </c>
      <c r="AV96" s="14">
        <f t="shared" si="35"/>
        <v>7238332.260533764</v>
      </c>
      <c r="AW96" s="14">
        <f>IF(Inputs!$G$2=1,AV96,IF(Inputs!$G$2=2,AVERAGE(AV95:AV96),IF(Inputs!$G$2=3,AVERAGE(AV94:AV96),IF(Inputs!$G$2=4,AVERAGE(AV93:AV96),IF(Inputs!$G$2=5,AVERAGE(AV92:AV96))))))</f>
        <v>7920200.5537613565</v>
      </c>
      <c r="AX96" s="14">
        <f>IF(Inputs!$G$3="Yes",-MIN(MAX(Inputs!$G$1*AW96,-Detail!AX95),AV96*(1+AU96)),-Inputs!$G$1*AW96)</f>
        <v>-316808.02215045429</v>
      </c>
      <c r="AY96" s="14">
        <f t="shared" si="29"/>
        <v>7403764.503064476</v>
      </c>
      <c r="AZ96" s="14">
        <f>AY96/(1+Inputs!$D$3)^Detail!$A96</f>
        <v>488009.10342963377</v>
      </c>
      <c r="BA96" s="2" t="e">
        <f>_xll.SimulationMedian(AY96)</f>
        <v>#N/A</v>
      </c>
      <c r="BB96" s="14" t="e">
        <f>BA96/(1+Inputs!$D$3)^Detail!$A96</f>
        <v>#N/A</v>
      </c>
      <c r="BC96" s="15" t="e">
        <f>_xll.SimulationInterval(AZ96,$C$5,)</f>
        <v>#N/A</v>
      </c>
    </row>
    <row r="97" spans="1:55" x14ac:dyDescent="0.2">
      <c r="A97" s="11">
        <v>93</v>
      </c>
      <c r="B97" s="17">
        <f>LN(_xll.LognormalValue(B$2,B$3))</f>
        <v>-8.8510102953984204E-2</v>
      </c>
      <c r="C97" s="14">
        <f t="shared" si="30"/>
        <v>432215563.87796235</v>
      </c>
      <c r="D97" s="13">
        <f>IF(Inputs!$G$2=1,C97,IF(Inputs!$G$2=2,AVERAGE(C96:C97),IF(Inputs!$G$2=3,AVERAGE(C95:C97),IF(Inputs!$G$2=4,AVERAGE(C94:C97),IF(Inputs!$G$2=5,AVERAGE(C93:C97))))))</f>
        <v>402337556.24473912</v>
      </c>
      <c r="E97" s="14">
        <f>IF(Inputs!$G$3="Yes",-MIN(MAX(Inputs!$G$1*D97,-Detail!E96),C97*(1+B97)),-Inputs!$G$1*D97)</f>
        <v>-16093502.249789566</v>
      </c>
      <c r="F97" s="14">
        <f t="shared" si="24"/>
        <v>377866617.57102001</v>
      </c>
      <c r="G97" s="14">
        <f>F97/(1+Inputs!$D$3)^Detail!$A97</f>
        <v>24181132.040512033</v>
      </c>
      <c r="H97" s="2" t="e">
        <f>_xll.SimulationMedian(F97)</f>
        <v>#N/A</v>
      </c>
      <c r="I97" s="14" t="e">
        <f>H97/(1+Inputs!$D$3)^Detail!$A97</f>
        <v>#N/A</v>
      </c>
      <c r="J97" s="15" t="e">
        <f>_xll.SimulationInterval(G97,$C$5,)</f>
        <v>#N/A</v>
      </c>
      <c r="K97" s="17">
        <f>LN(_xll.LognormalValue(K$2,K$3))</f>
        <v>-0.12765022932627709</v>
      </c>
      <c r="L97" s="14">
        <f t="shared" si="31"/>
        <v>175595877.98434538</v>
      </c>
      <c r="M97" s="14">
        <f>IF(Inputs!$G$2=1,L97,IF(Inputs!$G$2=2,AVERAGE(L96:L97),IF(Inputs!$G$2=3,AVERAGE(L95:L97),IF(Inputs!$G$2=4,AVERAGE(L94:L97),IF(Inputs!$G$2=5,AVERAGE(L93:L97))))))</f>
        <v>155689707.6884678</v>
      </c>
      <c r="N97" s="14">
        <f>IF(Inputs!$G$3="Yes",-MIN(MAX(Inputs!$G$1*M97,-Detail!N96),L97*(1+K97)),-Inputs!$G$1*M97)</f>
        <v>-6227588.3075387124</v>
      </c>
      <c r="O97" s="14">
        <f t="shared" si="25"/>
        <v>146953435.58335599</v>
      </c>
      <c r="P97" s="14">
        <f>O97/(1+Inputs!$D$3)^Detail!$A97</f>
        <v>9404113.1563576944</v>
      </c>
      <c r="Q97" s="2" t="e">
        <f>_xll.SimulationMedian(O97)</f>
        <v>#N/A</v>
      </c>
      <c r="R97" s="14" t="e">
        <f>Q97/(1+Inputs!$D$3)^Detail!$A97</f>
        <v>#N/A</v>
      </c>
      <c r="S97" s="15" t="e">
        <f>_xll.SimulationInterval(P97,$C$5,)</f>
        <v>#N/A</v>
      </c>
      <c r="T97" s="17">
        <f>LN(_xll.LognormalValue(T$2,T$3))</f>
        <v>0.10852737119851916</v>
      </c>
      <c r="U97" s="14">
        <f t="shared" si="32"/>
        <v>28184524.320250172</v>
      </c>
      <c r="V97" s="14">
        <f>IF(Inputs!$G$2=1,U97,IF(Inputs!$G$2=2,AVERAGE(U96:U97),IF(Inputs!$G$2=3,AVERAGE(U95:U97),IF(Inputs!$G$2=4,AVERAGE(U94:U97),IF(Inputs!$G$2=5,AVERAGE(U93:U97))))))</f>
        <v>28497710.571562752</v>
      </c>
      <c r="W97" s="14">
        <f>IF(Inputs!$G$3="Yes",-MIN(MAX(Inputs!$G$1*V97,-Detail!W96),U97*(1+T97)),-Inputs!$G$1*V97)</f>
        <v>-1139908.4228625102</v>
      </c>
      <c r="X97" s="14">
        <f t="shared" si="26"/>
        <v>30103408.230345141</v>
      </c>
      <c r="Y97" s="14">
        <f>X97/(1+Inputs!$D$3)^Detail!$A97</f>
        <v>1926432.3849687444</v>
      </c>
      <c r="Z97" s="2" t="e">
        <f>_xll.SimulationMedian(X97)</f>
        <v>#N/A</v>
      </c>
      <c r="AA97" s="14" t="e">
        <f>Z97/(1+Inputs!$D$3)^Detail!$A97</f>
        <v>#N/A</v>
      </c>
      <c r="AB97" s="15" t="e">
        <f>_xll.SimulationInterval(Y97,$C$5,)</f>
        <v>#N/A</v>
      </c>
      <c r="AC97" s="17">
        <f>LN(_xll.LognormalValue(AC$2,AC$3))</f>
        <v>0.11763009954973307</v>
      </c>
      <c r="AD97" s="14">
        <f t="shared" si="33"/>
        <v>21892492.686657786</v>
      </c>
      <c r="AE97" s="14">
        <f>IF(Inputs!$G$2=1,AD97,IF(Inputs!$G$2=2,AVERAGE(AD96:AD97),IF(Inputs!$G$2=3,AVERAGE(AD95:AD97),IF(Inputs!$G$2=4,AVERAGE(AD94:AD97),IF(Inputs!$G$2=5,AVERAGE(AD93:AD97))))))</f>
        <v>21849103.374733567</v>
      </c>
      <c r="AF97" s="14">
        <f>IF(Inputs!$G$3="Yes",-MIN(MAX(Inputs!$G$1*AE97,-Detail!AF96),AD97*(1+AC97)),-Inputs!$G$1*AE97)</f>
        <v>-873964.13498934265</v>
      </c>
      <c r="AG97" s="14">
        <f t="shared" si="27"/>
        <v>23593744.645791799</v>
      </c>
      <c r="AH97" s="14">
        <f>AG97/(1+Inputs!$D$3)^Detail!$A97</f>
        <v>1509854.0809913843</v>
      </c>
      <c r="AI97" s="2" t="e">
        <f>_xll.SimulationMedian(AG97)</f>
        <v>#N/A</v>
      </c>
      <c r="AJ97" s="14" t="e">
        <f>AI97/(1+Inputs!$D$3)^Detail!$A97</f>
        <v>#N/A</v>
      </c>
      <c r="AK97" s="15" t="e">
        <f>_xll.SimulationInterval(AH97,$C$5,)</f>
        <v>#N/A</v>
      </c>
      <c r="AL97" s="17">
        <f>LN(_xll.LognormalValue(AL$2,AL$3))</f>
        <v>1.7447800105006083E-2</v>
      </c>
      <c r="AM97" s="14">
        <f t="shared" si="34"/>
        <v>20404355.246164385</v>
      </c>
      <c r="AN97" s="14">
        <f>IF(Inputs!$G$2=1,AM97,IF(Inputs!$G$2=2,AVERAGE(AM96:AM97),IF(Inputs!$G$2=3,AVERAGE(AM95:AM97),IF(Inputs!$G$2=4,AVERAGE(AM94:AM97),IF(Inputs!$G$2=5,AVERAGE(AM93:AM97))))))</f>
        <v>20275539.852620512</v>
      </c>
      <c r="AO97" s="14">
        <f>IF(Inputs!$G$3="Yes",-MIN(MAX(Inputs!$G$1*AN97,-Detail!AO96),AM97*(1+AL97)),-Inputs!$G$1*AN97)</f>
        <v>-811021.59410482051</v>
      </c>
      <c r="AP97" s="14">
        <f t="shared" si="28"/>
        <v>19949344.763666172</v>
      </c>
      <c r="AQ97" s="14">
        <f>AP97/(1+Inputs!$D$3)^Detail!$A97</f>
        <v>1276634.974935944</v>
      </c>
      <c r="AR97" s="2" t="e">
        <f>_xll.SimulationMedian(AP97)</f>
        <v>#N/A</v>
      </c>
      <c r="AS97" s="14" t="e">
        <f>AR97/(1+Inputs!$D$3)^Detail!$A97</f>
        <v>#N/A</v>
      </c>
      <c r="AT97" s="15" t="e">
        <f>_xll.SimulationInterval(AQ97,$C$5,)</f>
        <v>#N/A</v>
      </c>
      <c r="AU97" s="17">
        <f>LN(_xll.LognormalValue(AU$2,AU$3))</f>
        <v>0.1315840211155194</v>
      </c>
      <c r="AV97" s="14">
        <f t="shared" si="35"/>
        <v>7403764.503064476</v>
      </c>
      <c r="AW97" s="14">
        <f>IF(Inputs!$G$2=1,AV97,IF(Inputs!$G$2=2,AVERAGE(AV96:AV97),IF(Inputs!$G$2=3,AVERAGE(AV95:AV97),IF(Inputs!$G$2=4,AVERAGE(AV94:AV97),IF(Inputs!$G$2=5,AVERAGE(AV93:AV97))))))</f>
        <v>7399642.7230705507</v>
      </c>
      <c r="AX97" s="14">
        <f>IF(Inputs!$G$3="Yes",-MIN(MAX(Inputs!$G$1*AW97,-Detail!AX96),AV97*(1+AU97)),-Inputs!$G$1*AW97)</f>
        <v>-295985.70892282203</v>
      </c>
      <c r="AY97" s="14">
        <f t="shared" si="29"/>
        <v>8081995.8988472233</v>
      </c>
      <c r="AZ97" s="14">
        <f>AY97/(1+Inputs!$D$3)^Detail!$A97</f>
        <v>517197.87060620682</v>
      </c>
      <c r="BA97" s="2" t="e">
        <f>_xll.SimulationMedian(AY97)</f>
        <v>#N/A</v>
      </c>
      <c r="BB97" s="14" t="e">
        <f>BA97/(1+Inputs!$D$3)^Detail!$A97</f>
        <v>#N/A</v>
      </c>
      <c r="BC97" s="15" t="e">
        <f>_xll.SimulationInterval(AZ97,$C$5,)</f>
        <v>#N/A</v>
      </c>
    </row>
    <row r="98" spans="1:55" x14ac:dyDescent="0.2">
      <c r="A98" s="11">
        <v>94</v>
      </c>
      <c r="B98" s="17">
        <f>LN(_xll.LognormalValue(B$2,B$3))</f>
        <v>-0.18095345165382945</v>
      </c>
      <c r="C98" s="14">
        <f t="shared" si="30"/>
        <v>377866617.57102001</v>
      </c>
      <c r="D98" s="13">
        <f>IF(Inputs!$G$2=1,C98,IF(Inputs!$G$2=2,AVERAGE(C97:C98),IF(Inputs!$G$2=3,AVERAGE(C96:C98),IF(Inputs!$G$2=4,AVERAGE(C95:C98),IF(Inputs!$G$2=5,AVERAGE(C94:C98))))))</f>
        <v>389593721.49421567</v>
      </c>
      <c r="E98" s="14">
        <f>IF(Inputs!$G$3="Yes",-MIN(MAX(Inputs!$G$1*D98,-Detail!E97),C98*(1+B98)),-Inputs!$G$1*D98)</f>
        <v>-15583748.859768627</v>
      </c>
      <c r="F98" s="14">
        <f t="shared" si="24"/>
        <v>293906599.99701774</v>
      </c>
      <c r="G98" s="14">
        <f>F98/(1+Inputs!$D$3)^Detail!$A98</f>
        <v>18260397.048085541</v>
      </c>
      <c r="H98" s="2" t="e">
        <f>_xll.SimulationMedian(F98)</f>
        <v>#N/A</v>
      </c>
      <c r="I98" s="14" t="e">
        <f>H98/(1+Inputs!$D$3)^Detail!$A98</f>
        <v>#N/A</v>
      </c>
      <c r="J98" s="15" t="e">
        <f>_xll.SimulationInterval(G98,$C$5,)</f>
        <v>#N/A</v>
      </c>
      <c r="K98" s="17">
        <f>LN(_xll.LognormalValue(K$2,K$3))</f>
        <v>0.28401921796174534</v>
      </c>
      <c r="L98" s="14">
        <f t="shared" si="31"/>
        <v>146953435.58335599</v>
      </c>
      <c r="M98" s="14">
        <f>IF(Inputs!$G$2=1,L98,IF(Inputs!$G$2=2,AVERAGE(L97:L98),IF(Inputs!$G$2=3,AVERAGE(L96:L98),IF(Inputs!$G$2=4,AVERAGE(L95:L98),IF(Inputs!$G$2=5,AVERAGE(L94:L98))))))</f>
        <v>156024936.86280277</v>
      </c>
      <c r="N98" s="14">
        <f>IF(Inputs!$G$3="Yes",-MIN(MAX(Inputs!$G$1*M98,-Detail!N97),L98*(1+K98)),-Inputs!$G$1*M98)</f>
        <v>-6240997.4745121114</v>
      </c>
      <c r="O98" s="14">
        <f t="shared" si="25"/>
        <v>182450037.96002039</v>
      </c>
      <c r="P98" s="14">
        <f>O98/(1+Inputs!$D$3)^Detail!$A98</f>
        <v>11335608.436904978</v>
      </c>
      <c r="Q98" s="2" t="e">
        <f>_xll.SimulationMedian(O98)</f>
        <v>#N/A</v>
      </c>
      <c r="R98" s="14" t="e">
        <f>Q98/(1+Inputs!$D$3)^Detail!$A98</f>
        <v>#N/A</v>
      </c>
      <c r="S98" s="15" t="e">
        <f>_xll.SimulationInterval(P98,$C$5,)</f>
        <v>#N/A</v>
      </c>
      <c r="T98" s="17">
        <f>LN(_xll.LognormalValue(T$2,T$3))</f>
        <v>8.9107678211962943E-2</v>
      </c>
      <c r="U98" s="14">
        <f t="shared" si="32"/>
        <v>30103408.230345141</v>
      </c>
      <c r="V98" s="14">
        <f>IF(Inputs!$G$2=1,U98,IF(Inputs!$G$2=2,AVERAGE(U97:U98),IF(Inputs!$G$2=3,AVERAGE(U96:U98),IF(Inputs!$G$2=4,AVERAGE(U95:U98),IF(Inputs!$G$2=5,AVERAGE(U94:U98))))))</f>
        <v>28764906.349163115</v>
      </c>
      <c r="W98" s="14">
        <f>IF(Inputs!$G$3="Yes",-MIN(MAX(Inputs!$G$1*V98,-Detail!W97),U98*(1+T98)),-Inputs!$G$1*V98)</f>
        <v>-1150596.2539665247</v>
      </c>
      <c r="X98" s="14">
        <f t="shared" si="26"/>
        <v>31635256.790051565</v>
      </c>
      <c r="Y98" s="14">
        <f>X98/(1+Inputs!$D$3)^Detail!$A98</f>
        <v>1965496.3505765002</v>
      </c>
      <c r="Z98" s="2" t="e">
        <f>_xll.SimulationMedian(X98)</f>
        <v>#N/A</v>
      </c>
      <c r="AA98" s="14" t="e">
        <f>Z98/(1+Inputs!$D$3)^Detail!$A98</f>
        <v>#N/A</v>
      </c>
      <c r="AB98" s="15" t="e">
        <f>_xll.SimulationInterval(Y98,$C$5,)</f>
        <v>#N/A</v>
      </c>
      <c r="AC98" s="17">
        <f>LN(_xll.LognormalValue(AC$2,AC$3))</f>
        <v>5.6791517749986219E-2</v>
      </c>
      <c r="AD98" s="14">
        <f t="shared" si="33"/>
        <v>23593744.645791799</v>
      </c>
      <c r="AE98" s="14">
        <f>IF(Inputs!$G$2=1,AD98,IF(Inputs!$G$2=2,AVERAGE(AD97:AD98),IF(Inputs!$G$2=3,AVERAGE(AD96:AD98),IF(Inputs!$G$2=4,AVERAGE(AD95:AD98),IF(Inputs!$G$2=5,AVERAGE(AD94:AD98))))))</f>
        <v>22751507.389352262</v>
      </c>
      <c r="AF98" s="14">
        <f>IF(Inputs!$G$3="Yes",-MIN(MAX(Inputs!$G$1*AE98,-Detail!AF97),AD98*(1+AC98)),-Inputs!$G$1*AE98)</f>
        <v>-910060.29557409044</v>
      </c>
      <c r="AG98" s="14">
        <f t="shared" si="27"/>
        <v>24023608.918057837</v>
      </c>
      <c r="AH98" s="14">
        <f>AG98/(1+Inputs!$D$3)^Detail!$A98</f>
        <v>1492585.1865052232</v>
      </c>
      <c r="AI98" s="2" t="e">
        <f>_xll.SimulationMedian(AG98)</f>
        <v>#N/A</v>
      </c>
      <c r="AJ98" s="14" t="e">
        <f>AI98/(1+Inputs!$D$3)^Detail!$A98</f>
        <v>#N/A</v>
      </c>
      <c r="AK98" s="15" t="e">
        <f>_xll.SimulationInterval(AH98,$C$5,)</f>
        <v>#N/A</v>
      </c>
      <c r="AL98" s="17">
        <f>LN(_xll.LognormalValue(AL$2,AL$3))</f>
        <v>8.6939591883534464E-2</v>
      </c>
      <c r="AM98" s="14">
        <f t="shared" si="34"/>
        <v>19949344.763666172</v>
      </c>
      <c r="AN98" s="14">
        <f>IF(Inputs!$G$2=1,AM98,IF(Inputs!$G$2=2,AVERAGE(AM97:AM98),IF(Inputs!$G$2=3,AVERAGE(AM96:AM98),IF(Inputs!$G$2=4,AVERAGE(AM95:AM98),IF(Inputs!$G$2=5,AVERAGE(AM94:AM98))))))</f>
        <v>20335769.880262319</v>
      </c>
      <c r="AO98" s="14">
        <f>IF(Inputs!$G$3="Yes",-MIN(MAX(Inputs!$G$1*AN98,-Detail!AO97),AM98*(1+AL98)),-Inputs!$G$1*AN98)</f>
        <v>-813430.7952104928</v>
      </c>
      <c r="AP98" s="14">
        <f t="shared" si="28"/>
        <v>20870301.860552743</v>
      </c>
      <c r="AQ98" s="14">
        <f>AP98/(1+Inputs!$D$3)^Detail!$A98</f>
        <v>1296670.4337056687</v>
      </c>
      <c r="AR98" s="2" t="e">
        <f>_xll.SimulationMedian(AP98)</f>
        <v>#N/A</v>
      </c>
      <c r="AS98" s="14" t="e">
        <f>AR98/(1+Inputs!$D$3)^Detail!$A98</f>
        <v>#N/A</v>
      </c>
      <c r="AT98" s="15" t="e">
        <f>_xll.SimulationInterval(AQ98,$C$5,)</f>
        <v>#N/A</v>
      </c>
      <c r="AU98" s="17">
        <f>LN(_xll.LognormalValue(AU$2,AU$3))</f>
        <v>0.13125278683072358</v>
      </c>
      <c r="AV98" s="14">
        <f t="shared" si="35"/>
        <v>8081995.8988472233</v>
      </c>
      <c r="AW98" s="14">
        <f>IF(Inputs!$G$2=1,AV98,IF(Inputs!$G$2=2,AVERAGE(AV97:AV98),IF(Inputs!$G$2=3,AVERAGE(AV96:AV98),IF(Inputs!$G$2=4,AVERAGE(AV95:AV98),IF(Inputs!$G$2=5,AVERAGE(AV94:AV98))))))</f>
        <v>7574697.5541484877</v>
      </c>
      <c r="AX98" s="14">
        <f>IF(Inputs!$G$3="Yes",-MIN(MAX(Inputs!$G$1*AW98,-Detail!AX97),AV98*(1+AU98)),-Inputs!$G$1*AW98)</f>
        <v>-302987.90216593951</v>
      </c>
      <c r="AY98" s="14">
        <f t="shared" si="29"/>
        <v>8839792.481559461</v>
      </c>
      <c r="AZ98" s="14">
        <f>AY98/(1+Inputs!$D$3)^Detail!$A98</f>
        <v>549215.70504913817</v>
      </c>
      <c r="BA98" s="2" t="e">
        <f>_xll.SimulationMedian(AY98)</f>
        <v>#N/A</v>
      </c>
      <c r="BB98" s="14" t="e">
        <f>BA98/(1+Inputs!$D$3)^Detail!$A98</f>
        <v>#N/A</v>
      </c>
      <c r="BC98" s="15" t="e">
        <f>_xll.SimulationInterval(AZ98,$C$5,)</f>
        <v>#N/A</v>
      </c>
    </row>
    <row r="99" spans="1:55" x14ac:dyDescent="0.2">
      <c r="A99" s="11">
        <v>95</v>
      </c>
      <c r="B99" s="17">
        <f>LN(_xll.LognormalValue(B$2,B$3))</f>
        <v>-3.1735227705676557E-2</v>
      </c>
      <c r="C99" s="14">
        <f t="shared" si="30"/>
        <v>293906599.99701774</v>
      </c>
      <c r="D99" s="13">
        <f>IF(Inputs!$G$2=1,C99,IF(Inputs!$G$2=2,AVERAGE(C98:C99),IF(Inputs!$G$2=3,AVERAGE(C97:C99),IF(Inputs!$G$2=4,AVERAGE(C96:C99),IF(Inputs!$G$2=5,AVERAGE(C95:C99))))))</f>
        <v>367996260.48200005</v>
      </c>
      <c r="E99" s="14">
        <f>IF(Inputs!$G$3="Yes",-MIN(MAX(Inputs!$G$1*D99,-Detail!E98),C99*(1+B99)),-Inputs!$G$1*D99)</f>
        <v>-14719850.419280002</v>
      </c>
      <c r="F99" s="14">
        <f t="shared" si="24"/>
        <v>269859556.70263118</v>
      </c>
      <c r="G99" s="14">
        <f>F99/(1+Inputs!$D$3)^Detail!$A99</f>
        <v>16278015.42269366</v>
      </c>
      <c r="H99" s="2" t="e">
        <f>_xll.SimulationMedian(F99)</f>
        <v>#N/A</v>
      </c>
      <c r="I99" s="14" t="e">
        <f>H99/(1+Inputs!$D$3)^Detail!$A99</f>
        <v>#N/A</v>
      </c>
      <c r="J99" s="15" t="e">
        <f>_xll.SimulationInterval(G99,$C$5,)</f>
        <v>#N/A</v>
      </c>
      <c r="K99" s="17">
        <f>LN(_xll.LognormalValue(K$2,K$3))</f>
        <v>0.10207196879628488</v>
      </c>
      <c r="L99" s="14">
        <f t="shared" si="31"/>
        <v>182450037.96002039</v>
      </c>
      <c r="M99" s="14">
        <f>IF(Inputs!$G$2=1,L99,IF(Inputs!$G$2=2,AVERAGE(L98:L99),IF(Inputs!$G$2=3,AVERAGE(L97:L99),IF(Inputs!$G$2=4,AVERAGE(L96:L99),IF(Inputs!$G$2=5,AVERAGE(L95:L99))))))</f>
        <v>168333117.17590725</v>
      </c>
      <c r="N99" s="14">
        <f>IF(Inputs!$G$3="Yes",-MIN(MAX(Inputs!$G$1*M99,-Detail!N98),L99*(1+K99)),-Inputs!$G$1*M99)</f>
        <v>-6733324.6870362908</v>
      </c>
      <c r="O99" s="14">
        <f t="shared" si="25"/>
        <v>194339747.85452032</v>
      </c>
      <c r="P99" s="14">
        <f>O99/(1+Inputs!$D$3)^Detail!$A99</f>
        <v>11722636.21667557</v>
      </c>
      <c r="Q99" s="2" t="e">
        <f>_xll.SimulationMedian(O99)</f>
        <v>#N/A</v>
      </c>
      <c r="R99" s="14" t="e">
        <f>Q99/(1+Inputs!$D$3)^Detail!$A99</f>
        <v>#N/A</v>
      </c>
      <c r="S99" s="15" t="e">
        <f>_xll.SimulationInterval(P99,$C$5,)</f>
        <v>#N/A</v>
      </c>
      <c r="T99" s="17">
        <f>LN(_xll.LognormalValue(T$2,T$3))</f>
        <v>5.1676332538352757E-2</v>
      </c>
      <c r="U99" s="14">
        <f t="shared" si="32"/>
        <v>31635256.790051565</v>
      </c>
      <c r="V99" s="14">
        <f>IF(Inputs!$G$2=1,U99,IF(Inputs!$G$2=2,AVERAGE(U98:U99),IF(Inputs!$G$2=3,AVERAGE(U97:U99),IF(Inputs!$G$2=4,AVERAGE(U96:U99),IF(Inputs!$G$2=5,AVERAGE(U95:U99))))))</f>
        <v>29974396.446882293</v>
      </c>
      <c r="W99" s="14">
        <f>IF(Inputs!$G$3="Yes",-MIN(MAX(Inputs!$G$1*V99,-Detail!W98),U99*(1+T99)),-Inputs!$G$1*V99)</f>
        <v>-1198975.8578752917</v>
      </c>
      <c r="X99" s="14">
        <f t="shared" si="26"/>
        <v>32071074.981995158</v>
      </c>
      <c r="Y99" s="14">
        <f>X99/(1+Inputs!$D$3)^Detail!$A99</f>
        <v>1934537.5778355447</v>
      </c>
      <c r="Z99" s="2" t="e">
        <f>_xll.SimulationMedian(X99)</f>
        <v>#N/A</v>
      </c>
      <c r="AA99" s="14" t="e">
        <f>Z99/(1+Inputs!$D$3)^Detail!$A99</f>
        <v>#N/A</v>
      </c>
      <c r="AB99" s="15" t="e">
        <f>_xll.SimulationInterval(Y99,$C$5,)</f>
        <v>#N/A</v>
      </c>
      <c r="AC99" s="17">
        <f>LN(_xll.LognormalValue(AC$2,AC$3))</f>
        <v>0.1174184973173813</v>
      </c>
      <c r="AD99" s="14">
        <f t="shared" si="33"/>
        <v>24023608.918057837</v>
      </c>
      <c r="AE99" s="14">
        <f>IF(Inputs!$G$2=1,AD99,IF(Inputs!$G$2=2,AVERAGE(AD98:AD99),IF(Inputs!$G$2=3,AVERAGE(AD97:AD99),IF(Inputs!$G$2=4,AVERAGE(AD96:AD99),IF(Inputs!$G$2=5,AVERAGE(AD95:AD99))))))</f>
        <v>23169948.750169139</v>
      </c>
      <c r="AF99" s="14">
        <f>IF(Inputs!$G$3="Yes",-MIN(MAX(Inputs!$G$1*AE99,-Detail!AF98),AD99*(1+AC99)),-Inputs!$G$1*AE99)</f>
        <v>-926797.95000676555</v>
      </c>
      <c r="AG99" s="14">
        <f t="shared" si="27"/>
        <v>25917627.027349863</v>
      </c>
      <c r="AH99" s="14">
        <f>AG99/(1+Inputs!$D$3)^Detail!$A99</f>
        <v>1563359.6142593443</v>
      </c>
      <c r="AI99" s="2" t="e">
        <f>_xll.SimulationMedian(AG99)</f>
        <v>#N/A</v>
      </c>
      <c r="AJ99" s="14" t="e">
        <f>AI99/(1+Inputs!$D$3)^Detail!$A99</f>
        <v>#N/A</v>
      </c>
      <c r="AK99" s="15" t="e">
        <f>_xll.SimulationInterval(AH99,$C$5,)</f>
        <v>#N/A</v>
      </c>
      <c r="AL99" s="17">
        <f>LN(_xll.LognormalValue(AL$2,AL$3))</f>
        <v>-1.7045008002095848E-2</v>
      </c>
      <c r="AM99" s="14">
        <f t="shared" si="34"/>
        <v>20870301.860552743</v>
      </c>
      <c r="AN99" s="14">
        <f>IF(Inputs!$G$2=1,AM99,IF(Inputs!$G$2=2,AVERAGE(AM98:AM99),IF(Inputs!$G$2=3,AVERAGE(AM97:AM99),IF(Inputs!$G$2=4,AVERAGE(AM96:AM99),IF(Inputs!$G$2=5,AVERAGE(AM95:AM99))))))</f>
        <v>20408000.623461101</v>
      </c>
      <c r="AO99" s="14">
        <f>IF(Inputs!$G$3="Yes",-MIN(MAX(Inputs!$G$1*AN99,-Detail!AO98),AM99*(1+AL99)),-Inputs!$G$1*AN99)</f>
        <v>-816320.02493844402</v>
      </c>
      <c r="AP99" s="14">
        <f t="shared" si="28"/>
        <v>19698247.373395018</v>
      </c>
      <c r="AQ99" s="14">
        <f>AP99/(1+Inputs!$D$3)^Detail!$A99</f>
        <v>1188204.6293342651</v>
      </c>
      <c r="AR99" s="2" t="e">
        <f>_xll.SimulationMedian(AP99)</f>
        <v>#N/A</v>
      </c>
      <c r="AS99" s="14" t="e">
        <f>AR99/(1+Inputs!$D$3)^Detail!$A99</f>
        <v>#N/A</v>
      </c>
      <c r="AT99" s="15" t="e">
        <f>_xll.SimulationInterval(AQ99,$C$5,)</f>
        <v>#N/A</v>
      </c>
      <c r="AU99" s="17">
        <f>LN(_xll.LognormalValue(AU$2,AU$3))</f>
        <v>3.4666934636547624E-2</v>
      </c>
      <c r="AV99" s="14">
        <f t="shared" si="35"/>
        <v>8839792.481559461</v>
      </c>
      <c r="AW99" s="14">
        <f>IF(Inputs!$G$2=1,AV99,IF(Inputs!$G$2=2,AVERAGE(AV98:AV99),IF(Inputs!$G$2=3,AVERAGE(AV97:AV99),IF(Inputs!$G$2=4,AVERAGE(AV96:AV99),IF(Inputs!$G$2=5,AVERAGE(AV95:AV99))))))</f>
        <v>8108517.6278237207</v>
      </c>
      <c r="AX99" s="14">
        <f>IF(Inputs!$G$3="Yes",-MIN(MAX(Inputs!$G$1*AW99,-Detail!AX98),AV99*(1+AU99)),-Inputs!$G$1*AW99)</f>
        <v>-324340.70511294884</v>
      </c>
      <c r="AY99" s="14">
        <f t="shared" si="29"/>
        <v>8821900.2846053783</v>
      </c>
      <c r="AZ99" s="14">
        <f>AY99/(1+Inputs!$D$3)^Detail!$A99</f>
        <v>532139.86802962748</v>
      </c>
      <c r="BA99" s="2" t="e">
        <f>_xll.SimulationMedian(AY99)</f>
        <v>#N/A</v>
      </c>
      <c r="BB99" s="14" t="e">
        <f>BA99/(1+Inputs!$D$3)^Detail!$A99</f>
        <v>#N/A</v>
      </c>
      <c r="BC99" s="15" t="e">
        <f>_xll.SimulationInterval(AZ99,$C$5,)</f>
        <v>#N/A</v>
      </c>
    </row>
    <row r="100" spans="1:55" x14ac:dyDescent="0.2">
      <c r="A100" s="11">
        <v>96</v>
      </c>
      <c r="B100" s="17">
        <f>LN(_xll.LognormalValue(B$2,B$3))</f>
        <v>-0.11485227081096322</v>
      </c>
      <c r="C100" s="14">
        <f t="shared" si="30"/>
        <v>269859556.70263118</v>
      </c>
      <c r="D100" s="13">
        <f>IF(Inputs!$G$2=1,C100,IF(Inputs!$G$2=2,AVERAGE(C99:C100),IF(Inputs!$G$2=3,AVERAGE(C98:C100),IF(Inputs!$G$2=4,AVERAGE(C97:C100),IF(Inputs!$G$2=5,AVERAGE(C96:C100))))))</f>
        <v>313877591.42355633</v>
      </c>
      <c r="E100" s="14">
        <f>IF(Inputs!$G$3="Yes",-MIN(MAX(Inputs!$G$1*D100,-Detail!E99),C100*(1+B100)),-Inputs!$G$1*D100)</f>
        <v>-12555103.656942254</v>
      </c>
      <c r="F100" s="14">
        <f t="shared" si="24"/>
        <v>226310470.15835187</v>
      </c>
      <c r="G100" s="14">
        <f>F100/(1+Inputs!$D$3)^Detail!$A100</f>
        <v>13253515.037500566</v>
      </c>
      <c r="H100" s="2" t="e">
        <f>_xll.SimulationMedian(F100)</f>
        <v>#N/A</v>
      </c>
      <c r="I100" s="14" t="e">
        <f>H100/(1+Inputs!$D$3)^Detail!$A100</f>
        <v>#N/A</v>
      </c>
      <c r="J100" s="15" t="e">
        <f>_xll.SimulationInterval(G100,$C$5,)</f>
        <v>#N/A</v>
      </c>
      <c r="K100" s="17">
        <f>LN(_xll.LognormalValue(K$2,K$3))</f>
        <v>0.1877172619655742</v>
      </c>
      <c r="L100" s="14">
        <f t="shared" si="31"/>
        <v>194339747.85452032</v>
      </c>
      <c r="M100" s="14">
        <f>IF(Inputs!$G$2=1,L100,IF(Inputs!$G$2=2,AVERAGE(L99:L100),IF(Inputs!$G$2=3,AVERAGE(L98:L100),IF(Inputs!$G$2=4,AVERAGE(L97:L100),IF(Inputs!$G$2=5,AVERAGE(L96:L100))))))</f>
        <v>174581073.79929891</v>
      </c>
      <c r="N100" s="14">
        <f>IF(Inputs!$G$3="Yes",-MIN(MAX(Inputs!$G$1*M100,-Detail!N99),L100*(1+K100)),-Inputs!$G$1*M100)</f>
        <v>-6983242.9519719565</v>
      </c>
      <c r="O100" s="14">
        <f t="shared" si="25"/>
        <v>223837430.26087901</v>
      </c>
      <c r="P100" s="14">
        <f>O100/(1+Inputs!$D$3)^Detail!$A100</f>
        <v>13108685.364147134</v>
      </c>
      <c r="Q100" s="2" t="e">
        <f>_xll.SimulationMedian(O100)</f>
        <v>#N/A</v>
      </c>
      <c r="R100" s="14" t="e">
        <f>Q100/(1+Inputs!$D$3)^Detail!$A100</f>
        <v>#N/A</v>
      </c>
      <c r="S100" s="15" t="e">
        <f>_xll.SimulationInterval(P100,$C$5,)</f>
        <v>#N/A</v>
      </c>
      <c r="T100" s="17">
        <f>LN(_xll.LognormalValue(T$2,T$3))</f>
        <v>3.6219039412990053E-2</v>
      </c>
      <c r="U100" s="14">
        <f t="shared" si="32"/>
        <v>32071074.981995158</v>
      </c>
      <c r="V100" s="14">
        <f>IF(Inputs!$G$2=1,U100,IF(Inputs!$G$2=2,AVERAGE(U99:U100),IF(Inputs!$G$2=3,AVERAGE(U98:U100),IF(Inputs!$G$2=4,AVERAGE(U97:U100),IF(Inputs!$G$2=5,AVERAGE(U96:U100))))))</f>
        <v>31269913.334130626</v>
      </c>
      <c r="W100" s="14">
        <f>IF(Inputs!$G$3="Yes",-MIN(MAX(Inputs!$G$1*V100,-Detail!W99),U100*(1+T100)),-Inputs!$G$1*V100)</f>
        <v>-1250796.5333652252</v>
      </c>
      <c r="X100" s="14">
        <f t="shared" si="26"/>
        <v>31981861.977419775</v>
      </c>
      <c r="Y100" s="14">
        <f>X100/(1+Inputs!$D$3)^Detail!$A100</f>
        <v>1872967.2045151631</v>
      </c>
      <c r="Z100" s="2" t="e">
        <f>_xll.SimulationMedian(X100)</f>
        <v>#N/A</v>
      </c>
      <c r="AA100" s="14" t="e">
        <f>Z100/(1+Inputs!$D$3)^Detail!$A100</f>
        <v>#N/A</v>
      </c>
      <c r="AB100" s="15" t="e">
        <f>_xll.SimulationInterval(Y100,$C$5,)</f>
        <v>#N/A</v>
      </c>
      <c r="AC100" s="17">
        <f>LN(_xll.LognormalValue(AC$2,AC$3))</f>
        <v>3.9734077856370661E-2</v>
      </c>
      <c r="AD100" s="14">
        <f t="shared" si="33"/>
        <v>25917627.027349863</v>
      </c>
      <c r="AE100" s="14">
        <f>IF(Inputs!$G$2=1,AD100,IF(Inputs!$G$2=2,AVERAGE(AD99:AD100),IF(Inputs!$G$2=3,AVERAGE(AD98:AD100),IF(Inputs!$G$2=4,AVERAGE(AD97:AD100),IF(Inputs!$G$2=5,AVERAGE(AD96:AD100))))))</f>
        <v>24511660.197066501</v>
      </c>
      <c r="AF100" s="14">
        <f>IF(Inputs!$G$3="Yes",-MIN(MAX(Inputs!$G$1*AE100,-Detail!AF99),AD100*(1+AC100)),-Inputs!$G$1*AE100)</f>
        <v>-980466.40788266005</v>
      </c>
      <c r="AG100" s="14">
        <f t="shared" si="27"/>
        <v>25966973.629624296</v>
      </c>
      <c r="AH100" s="14">
        <f>AG100/(1+Inputs!$D$3)^Detail!$A100</f>
        <v>1520714.7739907845</v>
      </c>
      <c r="AI100" s="2" t="e">
        <f>_xll.SimulationMedian(AG100)</f>
        <v>#N/A</v>
      </c>
      <c r="AJ100" s="14" t="e">
        <f>AI100/(1+Inputs!$D$3)^Detail!$A100</f>
        <v>#N/A</v>
      </c>
      <c r="AK100" s="15" t="e">
        <f>_xll.SimulationInterval(AH100,$C$5,)</f>
        <v>#N/A</v>
      </c>
      <c r="AL100" s="17">
        <f>LN(_xll.LognormalValue(AL$2,AL$3))</f>
        <v>9.2050307744589221E-2</v>
      </c>
      <c r="AM100" s="14">
        <f t="shared" si="34"/>
        <v>19698247.373395018</v>
      </c>
      <c r="AN100" s="14">
        <f>IF(Inputs!$G$2=1,AM100,IF(Inputs!$G$2=2,AVERAGE(AM99:AM100),IF(Inputs!$G$2=3,AVERAGE(AM98:AM100),IF(Inputs!$G$2=4,AVERAGE(AM97:AM100),IF(Inputs!$G$2=5,AVERAGE(AM96:AM100))))))</f>
        <v>20172631.332537975</v>
      </c>
      <c r="AO100" s="14">
        <f>IF(Inputs!$G$3="Yes",-MIN(MAX(Inputs!$G$1*AN100,-Detail!AO99),AM100*(1+AL100)),-Inputs!$G$1*AN100)</f>
        <v>-806905.25330151897</v>
      </c>
      <c r="AP100" s="14">
        <f t="shared" si="28"/>
        <v>20704571.852843557</v>
      </c>
      <c r="AQ100" s="14">
        <f>AP100/(1+Inputs!$D$3)^Detail!$A100</f>
        <v>1212530.5303138054</v>
      </c>
      <c r="AR100" s="2" t="e">
        <f>_xll.SimulationMedian(AP100)</f>
        <v>#N/A</v>
      </c>
      <c r="AS100" s="14" t="e">
        <f>AR100/(1+Inputs!$D$3)^Detail!$A100</f>
        <v>#N/A</v>
      </c>
      <c r="AT100" s="15" t="e">
        <f>_xll.SimulationInterval(AQ100,$C$5,)</f>
        <v>#N/A</v>
      </c>
      <c r="AU100" s="17">
        <f>LN(_xll.LognormalValue(AU$2,AU$3))</f>
        <v>4.2216411282906409E-2</v>
      </c>
      <c r="AV100" s="14">
        <f t="shared" si="35"/>
        <v>8821900.2846053783</v>
      </c>
      <c r="AW100" s="14">
        <f>IF(Inputs!$G$2=1,AV100,IF(Inputs!$G$2=2,AVERAGE(AV99:AV100),IF(Inputs!$G$2=3,AVERAGE(AV98:AV100),IF(Inputs!$G$2=4,AVERAGE(AV97:AV100),IF(Inputs!$G$2=5,AVERAGE(AV96:AV100))))))</f>
        <v>8581229.5550040212</v>
      </c>
      <c r="AX100" s="14">
        <f>IF(Inputs!$G$3="Yes",-MIN(MAX(Inputs!$G$1*AW100,-Detail!AX99),AV100*(1+AU100)),-Inputs!$G$1*AW100)</f>
        <v>-343249.18220016087</v>
      </c>
      <c r="AY100" s="14">
        <f t="shared" si="29"/>
        <v>8851080.073116906</v>
      </c>
      <c r="AZ100" s="14">
        <f>AY100/(1+Inputs!$D$3)^Detail!$A100</f>
        <v>518349.5167726659</v>
      </c>
      <c r="BA100" s="2" t="e">
        <f>_xll.SimulationMedian(AY100)</f>
        <v>#N/A</v>
      </c>
      <c r="BB100" s="14" t="e">
        <f>BA100/(1+Inputs!$D$3)^Detail!$A100</f>
        <v>#N/A</v>
      </c>
      <c r="BC100" s="15" t="e">
        <f>_xll.SimulationInterval(AZ100,$C$5,)</f>
        <v>#N/A</v>
      </c>
    </row>
    <row r="101" spans="1:55" x14ac:dyDescent="0.2">
      <c r="A101" s="11">
        <v>97</v>
      </c>
      <c r="B101" s="17">
        <f>LN(_xll.LognormalValue(B$2,B$3))</f>
        <v>0.13157121140218869</v>
      </c>
      <c r="C101" s="14">
        <f t="shared" si="30"/>
        <v>226310470.15835187</v>
      </c>
      <c r="D101" s="13">
        <f>IF(Inputs!$G$2=1,C101,IF(Inputs!$G$2=2,AVERAGE(C100:C101),IF(Inputs!$G$2=3,AVERAGE(C99:C101),IF(Inputs!$G$2=4,AVERAGE(C98:C101),IF(Inputs!$G$2=5,AVERAGE(C97:C101))))))</f>
        <v>263358875.6193336</v>
      </c>
      <c r="E101" s="14">
        <f>IF(Inputs!$G$3="Yes",-MIN(MAX(Inputs!$G$1*D101,-Detail!E100),C101*(1+B101)),-Inputs!$G$1*D101)</f>
        <v>-10534355.024773344</v>
      </c>
      <c r="F101" s="14">
        <f>MAX(C101*(1+B101)+E101,0)</f>
        <v>245552057.84531176</v>
      </c>
      <c r="G101" s="14">
        <f>F101/(1+Inputs!$D$3)^Detail!$A101</f>
        <v>13961522.536068663</v>
      </c>
      <c r="H101" s="2" t="e">
        <f>_xll.SimulationMedian(F101)</f>
        <v>#N/A</v>
      </c>
      <c r="I101" s="14" t="e">
        <f>H101/(1+Inputs!$D$3)^Detail!$A101</f>
        <v>#N/A</v>
      </c>
      <c r="J101" s="15" t="e">
        <f>_xll.SimulationInterval(G101,$C$5,)</f>
        <v>#N/A</v>
      </c>
      <c r="K101" s="17">
        <f>LN(_xll.LognormalValue(K$2,K$3))</f>
        <v>0.41241140352971301</v>
      </c>
      <c r="L101" s="14">
        <f t="shared" si="31"/>
        <v>223837430.26087901</v>
      </c>
      <c r="M101" s="14">
        <f>IF(Inputs!$G$2=1,L101,IF(Inputs!$G$2=2,AVERAGE(L100:L101),IF(Inputs!$G$2=3,AVERAGE(L99:L101),IF(Inputs!$G$2=4,AVERAGE(L98:L101),IF(Inputs!$G$2=5,AVERAGE(L97:L101))))))</f>
        <v>200209072.02513993</v>
      </c>
      <c r="N101" s="14">
        <f>IF(Inputs!$G$3="Yes",-MIN(MAX(Inputs!$G$1*M101,-Detail!N100),L101*(1+K101)),-Inputs!$G$1*M101)</f>
        <v>-8008362.8810055973</v>
      </c>
      <c r="O101" s="14">
        <f>MAX(L101*(1+K101)+N101,0)</f>
        <v>308142176.15624678</v>
      </c>
      <c r="P101" s="14">
        <f>O101/(1+Inputs!$D$3)^Detail!$A101</f>
        <v>17520252.016901672</v>
      </c>
      <c r="Q101" s="2" t="e">
        <f>_xll.SimulationMedian(O101)</f>
        <v>#N/A</v>
      </c>
      <c r="R101" s="14" t="e">
        <f>Q101/(1+Inputs!$D$3)^Detail!$A101</f>
        <v>#N/A</v>
      </c>
      <c r="S101" s="15" t="e">
        <f>_xll.SimulationInterval(P101,$C$5,)</f>
        <v>#N/A</v>
      </c>
      <c r="T101" s="17">
        <f>LN(_xll.LognormalValue(T$2,T$3))</f>
        <v>0.11722936982997256</v>
      </c>
      <c r="U101" s="14">
        <f t="shared" si="32"/>
        <v>31981861.977419775</v>
      </c>
      <c r="V101" s="14">
        <f>IF(Inputs!$G$2=1,U101,IF(Inputs!$G$2=2,AVERAGE(U100:U101),IF(Inputs!$G$2=3,AVERAGE(U99:U101),IF(Inputs!$G$2=4,AVERAGE(U98:U101),IF(Inputs!$G$2=5,AVERAGE(U97:U101))))))</f>
        <v>31896064.583155498</v>
      </c>
      <c r="W101" s="14">
        <f>IF(Inputs!$G$3="Yes",-MIN(MAX(Inputs!$G$1*V101,-Detail!W100),U101*(1+T101)),-Inputs!$G$1*V101)</f>
        <v>-1275842.58332622</v>
      </c>
      <c r="X101" s="14">
        <f>MAX(U101*(1+T101)+W101,0)</f>
        <v>34455232.919695631</v>
      </c>
      <c r="Y101" s="14">
        <f>X101/(1+Inputs!$D$3)^Detail!$A101</f>
        <v>1959044.9174605028</v>
      </c>
      <c r="Z101" s="2" t="e">
        <f>_xll.SimulationMedian(X101)</f>
        <v>#N/A</v>
      </c>
      <c r="AA101" s="14" t="e">
        <f>Z101/(1+Inputs!$D$3)^Detail!$A101</f>
        <v>#N/A</v>
      </c>
      <c r="AB101" s="15" t="e">
        <f>_xll.SimulationInterval(Y101,$C$5,)</f>
        <v>#N/A</v>
      </c>
      <c r="AC101" s="17">
        <f>LN(_xll.LognormalValue(AC$2,AC$3))</f>
        <v>3.6539976049682579E-2</v>
      </c>
      <c r="AD101" s="14">
        <f t="shared" si="33"/>
        <v>25966973.629624296</v>
      </c>
      <c r="AE101" s="14">
        <f>IF(Inputs!$G$2=1,AD101,IF(Inputs!$G$2=2,AVERAGE(AD100:AD101),IF(Inputs!$G$2=3,AVERAGE(AD99:AD101),IF(Inputs!$G$2=4,AVERAGE(AD98:AD101),IF(Inputs!$G$2=5,AVERAGE(AD97:AD101))))))</f>
        <v>25302736.525010664</v>
      </c>
      <c r="AF101" s="14">
        <f>IF(Inputs!$G$3="Yes",-MIN(MAX(Inputs!$G$1*AE101,-Detail!AF100),AD101*(1+AC101)),-Inputs!$G$1*AE101)</f>
        <v>-1012109.4610004266</v>
      </c>
      <c r="AG101" s="14">
        <f>MAX(AD101*(1+AC101)+AF101,0)</f>
        <v>25903696.763133079</v>
      </c>
      <c r="AH101" s="14">
        <f>AG101/(1+Inputs!$D$3)^Detail!$A101</f>
        <v>1472824.3342753819</v>
      </c>
      <c r="AI101" s="2" t="e">
        <f>_xll.SimulationMedian(AG101)</f>
        <v>#N/A</v>
      </c>
      <c r="AJ101" s="14" t="e">
        <f>AI101/(1+Inputs!$D$3)^Detail!$A101</f>
        <v>#N/A</v>
      </c>
      <c r="AK101" s="15" t="e">
        <f>_xll.SimulationInterval(AH101,$C$5,)</f>
        <v>#N/A</v>
      </c>
      <c r="AL101" s="17">
        <f>LN(_xll.LognormalValue(AL$2,AL$3))</f>
        <v>0.16625853217152689</v>
      </c>
      <c r="AM101" s="14">
        <f t="shared" si="34"/>
        <v>20704571.852843557</v>
      </c>
      <c r="AN101" s="14">
        <f>IF(Inputs!$G$2=1,AM101,IF(Inputs!$G$2=2,AVERAGE(AM100:AM101),IF(Inputs!$G$2=3,AVERAGE(AM99:AM101),IF(Inputs!$G$2=4,AVERAGE(AM98:AM101),IF(Inputs!$G$2=5,AVERAGE(AM97:AM101))))))</f>
        <v>20424373.695597108</v>
      </c>
      <c r="AO101" s="14">
        <f>IF(Inputs!$G$3="Yes",-MIN(MAX(Inputs!$G$1*AN101,-Detail!AO100),AM101*(1+AL101)),-Inputs!$G$1*AN101)</f>
        <v>-816974.94782388431</v>
      </c>
      <c r="AP101" s="14">
        <f>MAX(AM101*(1+AL101)+AO101,0)</f>
        <v>23329908.630513351</v>
      </c>
      <c r="AQ101" s="14">
        <f>AP101/(1+Inputs!$D$3)^Detail!$A101</f>
        <v>1326484.689102164</v>
      </c>
      <c r="AR101" s="2" t="e">
        <f>_xll.SimulationMedian(AP101)</f>
        <v>#N/A</v>
      </c>
      <c r="AS101" s="14" t="e">
        <f>AR101/(1+Inputs!$D$3)^Detail!$A101</f>
        <v>#N/A</v>
      </c>
      <c r="AT101" s="15" t="e">
        <f>_xll.SimulationInterval(AQ101,$C$5,)</f>
        <v>#N/A</v>
      </c>
      <c r="AU101" s="17">
        <f>LN(_xll.LognormalValue(AU$2,AU$3))</f>
        <v>-2.610037011862959E-2</v>
      </c>
      <c r="AV101" s="14">
        <f t="shared" si="35"/>
        <v>8851080.073116906</v>
      </c>
      <c r="AW101" s="14">
        <f>IF(Inputs!$G$2=1,AV101,IF(Inputs!$G$2=2,AVERAGE(AV100:AV101),IF(Inputs!$G$2=3,AVERAGE(AV99:AV101),IF(Inputs!$G$2=4,AVERAGE(AV98:AV101),IF(Inputs!$G$2=5,AVERAGE(AV97:AV101))))))</f>
        <v>8837590.9464272484</v>
      </c>
      <c r="AX101" s="14">
        <f>IF(Inputs!$G$3="Yes",-MIN(MAX(Inputs!$G$1*AW101,-Detail!AX100),AV101*(1+AU101)),-Inputs!$G$1*AW101)</f>
        <v>-353503.63785708993</v>
      </c>
      <c r="AY101" s="14">
        <f>MAX(AV101*(1+AU101)+AX101,0)</f>
        <v>8266559.9694018392</v>
      </c>
      <c r="AZ101" s="14">
        <f>AY101/(1+Inputs!$D$3)^Detail!$A101</f>
        <v>470017.4957656964</v>
      </c>
      <c r="BA101" s="2" t="e">
        <f>_xll.SimulationMedian(AY101)</f>
        <v>#N/A</v>
      </c>
      <c r="BB101" s="14" t="e">
        <f>BA101/(1+Inputs!$D$3)^Detail!$A101</f>
        <v>#N/A</v>
      </c>
      <c r="BC101" s="15" t="e">
        <f>_xll.SimulationInterval(AZ101,$C$5,)</f>
        <v>#N/A</v>
      </c>
    </row>
    <row r="102" spans="1:55" x14ac:dyDescent="0.2">
      <c r="A102" s="11">
        <v>98</v>
      </c>
      <c r="B102" s="17">
        <f>LN(_xll.LognormalValue(B$2,B$3))</f>
        <v>-0.15548513711142012</v>
      </c>
      <c r="C102" s="14">
        <f t="shared" si="30"/>
        <v>245552057.84531176</v>
      </c>
      <c r="D102" s="13">
        <f>IF(Inputs!$G$2=1,C102,IF(Inputs!$G$2=2,AVERAGE(C101:C102),IF(Inputs!$G$2=3,AVERAGE(C100:C102),IF(Inputs!$G$2=4,AVERAGE(C99:C102),IF(Inputs!$G$2=5,AVERAGE(C98:C102))))))</f>
        <v>247240694.90209827</v>
      </c>
      <c r="E102" s="14">
        <f>IF(Inputs!$G$3="Yes",-MIN(MAX(Inputs!$G$1*D102,-Detail!E101),C102*(1+B102)),-Inputs!$G$1*D102)</f>
        <v>-9889627.7960839309</v>
      </c>
      <c r="F102" s="14">
        <f>MAX(C102*(1+B102)+E102,0)</f>
        <v>197482734.66715819</v>
      </c>
      <c r="G102" s="14">
        <f>F102/(1+Inputs!$D$3)^Detail!$A102</f>
        <v>10901370.78524016</v>
      </c>
      <c r="H102" s="2" t="e">
        <f>_xll.SimulationMedian(F102)</f>
        <v>#N/A</v>
      </c>
      <c r="I102" s="14" t="e">
        <f>H102/(1+Inputs!$D$3)^Detail!$A102</f>
        <v>#N/A</v>
      </c>
      <c r="J102" s="15" t="e">
        <f>_xll.SimulationInterval(G102,$C$5,)</f>
        <v>#N/A</v>
      </c>
      <c r="K102" s="17">
        <f>LN(_xll.LognormalValue(K$2,K$3))</f>
        <v>0.13935490179082505</v>
      </c>
      <c r="L102" s="14">
        <f t="shared" si="31"/>
        <v>308142176.15624678</v>
      </c>
      <c r="M102" s="14">
        <f>IF(Inputs!$G$2=1,L102,IF(Inputs!$G$2=2,AVERAGE(L101:L102),IF(Inputs!$G$2=3,AVERAGE(L100:L102),IF(Inputs!$G$2=4,AVERAGE(L99:L102),IF(Inputs!$G$2=5,AVERAGE(L98:L102))))))</f>
        <v>242106451.42388204</v>
      </c>
      <c r="N102" s="14">
        <f>IF(Inputs!$G$3="Yes",-MIN(MAX(Inputs!$G$1*M102,-Detail!N101),L102*(1+K102)),-Inputs!$G$1*M102)</f>
        <v>-9684258.0569552816</v>
      </c>
      <c r="O102" s="14">
        <f>MAX(L102*(1+K102)+N102,0)</f>
        <v>341399040.79515642</v>
      </c>
      <c r="P102" s="14">
        <f>O102/(1+Inputs!$D$3)^Detail!$A102</f>
        <v>18845786.877045214</v>
      </c>
      <c r="Q102" s="2" t="e">
        <f>_xll.SimulationMedian(O102)</f>
        <v>#N/A</v>
      </c>
      <c r="R102" s="14" t="e">
        <f>Q102/(1+Inputs!$D$3)^Detail!$A102</f>
        <v>#N/A</v>
      </c>
      <c r="S102" s="15" t="e">
        <f>_xll.SimulationInterval(P102,$C$5,)</f>
        <v>#N/A</v>
      </c>
      <c r="T102" s="17">
        <f>LN(_xll.LognormalValue(T$2,T$3))</f>
        <v>0.2702764633213855</v>
      </c>
      <c r="U102" s="14">
        <f t="shared" si="32"/>
        <v>34455232.919695631</v>
      </c>
      <c r="V102" s="14">
        <f>IF(Inputs!$G$2=1,U102,IF(Inputs!$G$2=2,AVERAGE(U101:U102),IF(Inputs!$G$2=3,AVERAGE(U100:U102),IF(Inputs!$G$2=4,AVERAGE(U99:U102),IF(Inputs!$G$2=5,AVERAGE(U98:U102))))))</f>
        <v>32836056.626370188</v>
      </c>
      <c r="W102" s="14">
        <f>IF(Inputs!$G$3="Yes",-MIN(MAX(Inputs!$G$1*V102,-Detail!W101),U102*(1+T102)),-Inputs!$G$1*V102)</f>
        <v>-1313442.2650548075</v>
      </c>
      <c r="X102" s="14">
        <f>MAX(U102*(1+T102)+W102,0)</f>
        <v>42454229.151090734</v>
      </c>
      <c r="Y102" s="14">
        <f>X102/(1+Inputs!$D$3)^Detail!$A102</f>
        <v>2343543.0654614987</v>
      </c>
      <c r="Z102" s="2" t="e">
        <f>_xll.SimulationMedian(X102)</f>
        <v>#N/A</v>
      </c>
      <c r="AA102" s="14" t="e">
        <f>Z102/(1+Inputs!$D$3)^Detail!$A102</f>
        <v>#N/A</v>
      </c>
      <c r="AB102" s="15" t="e">
        <f>_xll.SimulationInterval(Y102,$C$5,)</f>
        <v>#N/A</v>
      </c>
      <c r="AC102" s="17">
        <f>LN(_xll.LognormalValue(AC$2,AC$3))</f>
        <v>1.6546137362751231E-2</v>
      </c>
      <c r="AD102" s="14">
        <f t="shared" si="33"/>
        <v>25903696.763133079</v>
      </c>
      <c r="AE102" s="14">
        <f>IF(Inputs!$G$2=1,AD102,IF(Inputs!$G$2=2,AVERAGE(AD101:AD102),IF(Inputs!$G$2=3,AVERAGE(AD100:AD102),IF(Inputs!$G$2=4,AVERAGE(AD99:AD102),IF(Inputs!$G$2=5,AVERAGE(AD98:AD102))))))</f>
        <v>25929432.473369081</v>
      </c>
      <c r="AF102" s="14">
        <f>IF(Inputs!$G$3="Yes",-MIN(MAX(Inputs!$G$1*AE102,-Detail!AF101),AD102*(1+AC102)),-Inputs!$G$1*AE102)</f>
        <v>-1037177.2989347633</v>
      </c>
      <c r="AG102" s="14">
        <f>MAX(AD102*(1+AC102)+AF102,0)</f>
        <v>25295125.589044169</v>
      </c>
      <c r="AH102" s="14">
        <f>AG102/(1+Inputs!$D$3)^Detail!$A102</f>
        <v>1396332.4113884927</v>
      </c>
      <c r="AI102" s="2" t="e">
        <f>_xll.SimulationMedian(AG102)</f>
        <v>#N/A</v>
      </c>
      <c r="AJ102" s="14" t="e">
        <f>AI102/(1+Inputs!$D$3)^Detail!$A102</f>
        <v>#N/A</v>
      </c>
      <c r="AK102" s="15" t="e">
        <f>_xll.SimulationInterval(AH102,$C$5,)</f>
        <v>#N/A</v>
      </c>
      <c r="AL102" s="17">
        <f>LN(_xll.LognormalValue(AL$2,AL$3))</f>
        <v>-3.8702966312558741E-2</v>
      </c>
      <c r="AM102" s="14">
        <f t="shared" si="34"/>
        <v>23329908.630513351</v>
      </c>
      <c r="AN102" s="14">
        <f>IF(Inputs!$G$2=1,AM102,IF(Inputs!$G$2=2,AVERAGE(AM101:AM102),IF(Inputs!$G$2=3,AVERAGE(AM100:AM102),IF(Inputs!$G$2=4,AVERAGE(AM99:AM102),IF(Inputs!$G$2=5,AVERAGE(AM98:AM102))))))</f>
        <v>21244242.618917312</v>
      </c>
      <c r="AO102" s="14">
        <f>IF(Inputs!$G$3="Yes",-MIN(MAX(Inputs!$G$1*AN102,-Detail!AO101),AM102*(1+AL102)),-Inputs!$G$1*AN102)</f>
        <v>-849769.70475669252</v>
      </c>
      <c r="AP102" s="14">
        <f>MAX(AM102*(1+AL102)+AO102,0)</f>
        <v>21577202.257954828</v>
      </c>
      <c r="AQ102" s="14">
        <f>AP102/(1+Inputs!$D$3)^Detail!$A102</f>
        <v>1191096.9468725133</v>
      </c>
      <c r="AR102" s="2" t="e">
        <f>_xll.SimulationMedian(AP102)</f>
        <v>#N/A</v>
      </c>
      <c r="AS102" s="14" t="e">
        <f>AR102/(1+Inputs!$D$3)^Detail!$A102</f>
        <v>#N/A</v>
      </c>
      <c r="AT102" s="15" t="e">
        <f>_xll.SimulationInterval(AQ102,$C$5,)</f>
        <v>#N/A</v>
      </c>
      <c r="AU102" s="17">
        <f>LN(_xll.LognormalValue(AU$2,AU$3))</f>
        <v>5.4867999572608933E-2</v>
      </c>
      <c r="AV102" s="14">
        <f t="shared" si="35"/>
        <v>8266559.9694018392</v>
      </c>
      <c r="AW102" s="14">
        <f>IF(Inputs!$G$2=1,AV102,IF(Inputs!$G$2=2,AVERAGE(AV101:AV102),IF(Inputs!$G$2=3,AVERAGE(AV100:AV102),IF(Inputs!$G$2=4,AVERAGE(AV99:AV102),IF(Inputs!$G$2=5,AVERAGE(AV98:AV102))))))</f>
        <v>8646513.4423747081</v>
      </c>
      <c r="AX102" s="14">
        <f>IF(Inputs!$G$3="Yes",-MIN(MAX(Inputs!$G$1*AW102,-Detail!AX101),AV102*(1+AU102)),-Inputs!$G$1*AW102)</f>
        <v>-345860.53769498831</v>
      </c>
      <c r="AY102" s="14">
        <f>MAX(AV102*(1+AU102)+AX102,0)</f>
        <v>8374269.0405749362</v>
      </c>
      <c r="AZ102" s="14">
        <f>AY102/(1+Inputs!$D$3)^Detail!$A102</f>
        <v>462273.38314171444</v>
      </c>
      <c r="BA102" s="2" t="e">
        <f>_xll.SimulationMedian(AY102)</f>
        <v>#N/A</v>
      </c>
      <c r="BB102" s="14" t="e">
        <f>BA102/(1+Inputs!$D$3)^Detail!$A102</f>
        <v>#N/A</v>
      </c>
      <c r="BC102" s="15" t="e">
        <f>_xll.SimulationInterval(AZ102,$C$5,)</f>
        <v>#N/A</v>
      </c>
    </row>
    <row r="103" spans="1:55" x14ac:dyDescent="0.2">
      <c r="A103" s="11">
        <v>99</v>
      </c>
      <c r="B103" s="17">
        <f>LN(_xll.LognormalValue(B$2,B$3))</f>
        <v>8.8103302534836503E-2</v>
      </c>
      <c r="C103" s="14">
        <f t="shared" si="30"/>
        <v>197482734.66715819</v>
      </c>
      <c r="D103" s="13">
        <f>IF(Inputs!$G$2=1,C103,IF(Inputs!$G$2=2,AVERAGE(C102:C103),IF(Inputs!$G$2=3,AVERAGE(C101:C103),IF(Inputs!$G$2=4,AVERAGE(C100:C103),IF(Inputs!$G$2=5,AVERAGE(C99:C103))))))</f>
        <v>223115087.55694064</v>
      </c>
      <c r="E103" s="14">
        <f>IF(Inputs!$G$3="Yes",-MIN(MAX(Inputs!$G$1*D103,-Detail!E102),C103*(1+B103)),-Inputs!$G$1*D103)</f>
        <v>-8924603.5022776257</v>
      </c>
      <c r="F103" s="14">
        <f>MAX(C103*(1+B103)+E103,0)</f>
        <v>205957012.28266805</v>
      </c>
      <c r="G103" s="14">
        <f>F103/(1+Inputs!$D$3)^Detail!$A103</f>
        <v>11038024.083215581</v>
      </c>
      <c r="H103" s="2" t="e">
        <f>_xll.SimulationMedian(F103)</f>
        <v>#N/A</v>
      </c>
      <c r="I103" s="14" t="e">
        <f>H103/(1+Inputs!$D$3)^Detail!$A103</f>
        <v>#N/A</v>
      </c>
      <c r="J103" s="15" t="e">
        <f>_xll.SimulationInterval(G103,$C$5,)</f>
        <v>#N/A</v>
      </c>
      <c r="K103" s="17">
        <f>LN(_xll.LognormalValue(K$2,K$3))</f>
        <v>0.11650807158697896</v>
      </c>
      <c r="L103" s="14">
        <f t="shared" si="31"/>
        <v>341399040.79515642</v>
      </c>
      <c r="M103" s="14">
        <f>IF(Inputs!$G$2=1,L103,IF(Inputs!$G$2=2,AVERAGE(L102:L103),IF(Inputs!$G$2=3,AVERAGE(L101:L103),IF(Inputs!$G$2=4,AVERAGE(L100:L103),IF(Inputs!$G$2=5,AVERAGE(L99:L103))))))</f>
        <v>291126215.73742741</v>
      </c>
      <c r="N103" s="14">
        <f>IF(Inputs!$G$3="Yes",-MIN(MAX(Inputs!$G$1*M103,-Detail!N102),L103*(1+K103)),-Inputs!$G$1*M103)</f>
        <v>-11645048.629497096</v>
      </c>
      <c r="O103" s="14">
        <f>MAX(L103*(1+K103)+N103,0)</f>
        <v>369529736.05034739</v>
      </c>
      <c r="P103" s="14">
        <f>O103/(1+Inputs!$D$3)^Detail!$A103</f>
        <v>19804512.023071732</v>
      </c>
      <c r="Q103" s="2" t="e">
        <f>_xll.SimulationMedian(O103)</f>
        <v>#N/A</v>
      </c>
      <c r="R103" s="14" t="e">
        <f>Q103/(1+Inputs!$D$3)^Detail!$A103</f>
        <v>#N/A</v>
      </c>
      <c r="S103" s="15" t="e">
        <f>_xll.SimulationInterval(P103,$C$5,)</f>
        <v>#N/A</v>
      </c>
      <c r="T103" s="17">
        <f>LN(_xll.LognormalValue(T$2,T$3))</f>
        <v>0.13707621401661202</v>
      </c>
      <c r="U103" s="14">
        <f t="shared" si="32"/>
        <v>42454229.151090734</v>
      </c>
      <c r="V103" s="14">
        <f>IF(Inputs!$G$2=1,U103,IF(Inputs!$G$2=2,AVERAGE(U102:U103),IF(Inputs!$G$2=3,AVERAGE(U101:U103),IF(Inputs!$G$2=4,AVERAGE(U100:U103),IF(Inputs!$G$2=5,AVERAGE(U99:U103))))))</f>
        <v>36297108.016068719</v>
      </c>
      <c r="W103" s="14">
        <f>IF(Inputs!$G$3="Yes",-MIN(MAX(Inputs!$G$1*V103,-Detail!W102),U103*(1+T103)),-Inputs!$G$1*V103)</f>
        <v>-1451884.3206427488</v>
      </c>
      <c r="X103" s="14">
        <f>MAX(U103*(1+T103)+W103,0)</f>
        <v>46821809.831473187</v>
      </c>
      <c r="Y103" s="14">
        <f>X103/(1+Inputs!$D$3)^Detail!$A103</f>
        <v>2509359.8844317342</v>
      </c>
      <c r="Z103" s="2" t="e">
        <f>_xll.SimulationMedian(X103)</f>
        <v>#N/A</v>
      </c>
      <c r="AA103" s="14" t="e">
        <f>Z103/(1+Inputs!$D$3)^Detail!$A103</f>
        <v>#N/A</v>
      </c>
      <c r="AB103" s="15" t="e">
        <f>_xll.SimulationInterval(Y103,$C$5,)</f>
        <v>#N/A</v>
      </c>
      <c r="AC103" s="17">
        <f>LN(_xll.LognormalValue(AC$2,AC$3))</f>
        <v>-7.9741590544815069E-2</v>
      </c>
      <c r="AD103" s="14">
        <f t="shared" si="33"/>
        <v>25295125.589044169</v>
      </c>
      <c r="AE103" s="14">
        <f>IF(Inputs!$G$2=1,AD103,IF(Inputs!$G$2=2,AVERAGE(AD102:AD103),IF(Inputs!$G$2=3,AVERAGE(AD101:AD103),IF(Inputs!$G$2=4,AVERAGE(AD100:AD103),IF(Inputs!$G$2=5,AVERAGE(AD99:AD103))))))</f>
        <v>25721931.993933845</v>
      </c>
      <c r="AF103" s="14">
        <f>IF(Inputs!$G$3="Yes",-MIN(MAX(Inputs!$G$1*AE103,-Detail!AF102),AD103*(1+AC103)),-Inputs!$G$1*AE103)</f>
        <v>-1028877.2797573538</v>
      </c>
      <c r="AG103" s="14">
        <f>MAX(AD103*(1+AC103)+AF103,0)</f>
        <v>22249174.761785578</v>
      </c>
      <c r="AH103" s="14">
        <f>AG103/(1+Inputs!$D$3)^Detail!$A103</f>
        <v>1192418.3795946841</v>
      </c>
      <c r="AI103" s="2" t="e">
        <f>_xll.SimulationMedian(AG103)</f>
        <v>#N/A</v>
      </c>
      <c r="AJ103" s="14" t="e">
        <f>AI103/(1+Inputs!$D$3)^Detail!$A103</f>
        <v>#N/A</v>
      </c>
      <c r="AK103" s="15" t="e">
        <f>_xll.SimulationInterval(AH103,$C$5,)</f>
        <v>#N/A</v>
      </c>
      <c r="AL103" s="17">
        <f>LN(_xll.LognormalValue(AL$2,AL$3))</f>
        <v>8.1903113802071048E-2</v>
      </c>
      <c r="AM103" s="14">
        <f t="shared" si="34"/>
        <v>21577202.257954828</v>
      </c>
      <c r="AN103" s="14">
        <f>IF(Inputs!$G$2=1,AM103,IF(Inputs!$G$2=2,AVERAGE(AM102:AM103),IF(Inputs!$G$2=3,AVERAGE(AM101:AM103),IF(Inputs!$G$2=4,AVERAGE(AM100:AM103),IF(Inputs!$G$2=5,AVERAGE(AM99:AM103))))))</f>
        <v>21870560.913770579</v>
      </c>
      <c r="AO103" s="14">
        <f>IF(Inputs!$G$3="Yes",-MIN(MAX(Inputs!$G$1*AN103,-Detail!AO102),AM103*(1+AL103)),-Inputs!$G$1*AN103)</f>
        <v>-874822.43655082316</v>
      </c>
      <c r="AP103" s="14">
        <f>MAX(AM103*(1+AL103)+AO103,0)</f>
        <v>22469619.873467583</v>
      </c>
      <c r="AQ103" s="14">
        <f>AP103/(1+Inputs!$D$3)^Detail!$A103</f>
        <v>1204232.8763423527</v>
      </c>
      <c r="AR103" s="2" t="e">
        <f>_xll.SimulationMedian(AP103)</f>
        <v>#N/A</v>
      </c>
      <c r="AS103" s="14" t="e">
        <f>AR103/(1+Inputs!$D$3)^Detail!$A103</f>
        <v>#N/A</v>
      </c>
      <c r="AT103" s="15" t="e">
        <f>_xll.SimulationInterval(AQ103,$C$5,)</f>
        <v>#N/A</v>
      </c>
      <c r="AU103" s="17">
        <f>LN(_xll.LognormalValue(AU$2,AU$3))</f>
        <v>4.3537230083130297E-2</v>
      </c>
      <c r="AV103" s="14">
        <f t="shared" si="35"/>
        <v>8374269.0405749362</v>
      </c>
      <c r="AW103" s="14">
        <f>IF(Inputs!$G$2=1,AV103,IF(Inputs!$G$2=2,AVERAGE(AV102:AV103),IF(Inputs!$G$2=3,AVERAGE(AV101:AV103),IF(Inputs!$G$2=4,AVERAGE(AV100:AV103),IF(Inputs!$G$2=5,AVERAGE(AV99:AV103))))))</f>
        <v>8497303.0276978929</v>
      </c>
      <c r="AX103" s="14">
        <f>IF(Inputs!$G$3="Yes",-MIN(MAX(Inputs!$G$1*AW103,-Detail!AX102),AV103*(1+AU103)),-Inputs!$G$1*AW103)</f>
        <v>-339892.12110791571</v>
      </c>
      <c r="AY103" s="14">
        <f>MAX(AV103*(1+AU103)+AX103,0)</f>
        <v>8398969.3974645659</v>
      </c>
      <c r="AZ103" s="14">
        <f>AY103/(1+Inputs!$D$3)^Detail!$A103</f>
        <v>450132.89645203413</v>
      </c>
      <c r="BA103" s="2" t="e">
        <f>_xll.SimulationMedian(AY103)</f>
        <v>#N/A</v>
      </c>
      <c r="BB103" s="14" t="e">
        <f>BA103/(1+Inputs!$D$3)^Detail!$A103</f>
        <v>#N/A</v>
      </c>
      <c r="BC103" s="15" t="e">
        <f>_xll.SimulationInterval(AZ103,$C$5,)</f>
        <v>#N/A</v>
      </c>
    </row>
    <row r="104" spans="1:55" ht="13.5" thickBot="1" x14ac:dyDescent="0.25">
      <c r="A104" s="11">
        <v>100</v>
      </c>
      <c r="B104" s="19">
        <f>LN(_xll.LognormalValue(B$2,B$3))</f>
        <v>0.15278440308057362</v>
      </c>
      <c r="C104" s="20">
        <f t="shared" si="30"/>
        <v>205957012.28266805</v>
      </c>
      <c r="D104" s="24">
        <f>IF(Inputs!$G$2=1,C104,IF(Inputs!$G$2=2,AVERAGE(C103:C104),IF(Inputs!$G$2=3,AVERAGE(C102:C104),IF(Inputs!$G$2=4,AVERAGE(C101:C104),IF(Inputs!$G$2=5,AVERAGE(C100:C104))))))</f>
        <v>216330601.59837934</v>
      </c>
      <c r="E104" s="20">
        <f>IF(Inputs!$G$3="Yes",-MIN(MAX(Inputs!$G$1*D104,-Detail!E103),C104*(1+B104)),-Inputs!$G$1*D104)</f>
        <v>-8653224.0639351737</v>
      </c>
      <c r="F104" s="20">
        <f>MAX(C104*(1+B104)+E104,0)</f>
        <v>228770807.4005987</v>
      </c>
      <c r="G104" s="20">
        <f>F104/(1+Inputs!$D$3)^Detail!$A104</f>
        <v>11903594.783878403</v>
      </c>
      <c r="H104" s="21" t="e">
        <f>_xll.SimulationMedian(F104)</f>
        <v>#N/A</v>
      </c>
      <c r="I104" s="20" t="e">
        <f>H104/(1+Inputs!$D$3)^Detail!$A104</f>
        <v>#N/A</v>
      </c>
      <c r="J104" s="22" t="e">
        <f>_xll.SimulationInterval(G104,$C$5,)</f>
        <v>#N/A</v>
      </c>
      <c r="K104" s="19">
        <f>LN(_xll.LognormalValue(K$2,K$3))</f>
        <v>-3.0902306774377775E-2</v>
      </c>
      <c r="L104" s="20">
        <f t="shared" si="31"/>
        <v>369529736.05034739</v>
      </c>
      <c r="M104" s="20">
        <f>IF(Inputs!$G$2=1,L104,IF(Inputs!$G$2=2,AVERAGE(L103:L104),IF(Inputs!$G$2=3,AVERAGE(L102:L104),IF(Inputs!$G$2=4,AVERAGE(L101:L104),IF(Inputs!$G$2=5,AVERAGE(L100:L104))))))</f>
        <v>339690317.66725016</v>
      </c>
      <c r="N104" s="20">
        <f>IF(Inputs!$G$3="Yes",-MIN(MAX(Inputs!$G$1*M104,-Detail!N103),L104*(1+K104)),-Inputs!$G$1*M104)</f>
        <v>-13587612.706690006</v>
      </c>
      <c r="O104" s="20">
        <f>MAX(L104*(1+K104)+N104,0)</f>
        <v>344522802.07797468</v>
      </c>
      <c r="P104" s="20">
        <f>O104/(1+Inputs!$D$3)^Detail!$A104</f>
        <v>17926499.785268571</v>
      </c>
      <c r="Q104" s="21" t="e">
        <f>_xll.SimulationMedian(O104)</f>
        <v>#N/A</v>
      </c>
      <c r="R104" s="20" t="e">
        <f>Q104/(1+Inputs!$D$3)^Detail!$A104</f>
        <v>#N/A</v>
      </c>
      <c r="S104" s="22" t="e">
        <f>_xll.SimulationInterval(P104,$C$5,)</f>
        <v>#N/A</v>
      </c>
      <c r="T104" s="19">
        <f>LN(_xll.LognormalValue(T$2,T$3))</f>
        <v>0.18650163025353733</v>
      </c>
      <c r="U104" s="20">
        <f t="shared" si="32"/>
        <v>46821809.831473187</v>
      </c>
      <c r="V104" s="20">
        <f>IF(Inputs!$G$2=1,U104,IF(Inputs!$G$2=2,AVERAGE(U103:U104),IF(Inputs!$G$2=3,AVERAGE(U102:U104),IF(Inputs!$G$2=4,AVERAGE(U101:U104),IF(Inputs!$G$2=5,AVERAGE(U100:U104))))))</f>
        <v>41243757.300753184</v>
      </c>
      <c r="W104" s="20">
        <f>IF(Inputs!$G$3="Yes",-MIN(MAX(Inputs!$G$1*V104,-Detail!W103),U104*(1+T104)),-Inputs!$G$1*V104)</f>
        <v>-1649750.2920301275</v>
      </c>
      <c r="X104" s="20">
        <f>MAX(U104*(1+T104)+W104,0)</f>
        <v>53904403.404433914</v>
      </c>
      <c r="Y104" s="20">
        <f>X104/(1+Inputs!$D$3)^Detail!$A104</f>
        <v>2804799.1895639808</v>
      </c>
      <c r="Z104" s="21" t="e">
        <f>_xll.SimulationMedian(X104)</f>
        <v>#N/A</v>
      </c>
      <c r="AA104" s="20" t="e">
        <f>Z104/(1+Inputs!$D$3)^Detail!$A104</f>
        <v>#N/A</v>
      </c>
      <c r="AB104" s="22" t="e">
        <f>_xll.SimulationInterval(Y104,$C$5,)</f>
        <v>#N/A</v>
      </c>
      <c r="AC104" s="19">
        <f>LN(_xll.LognormalValue(AC$2,AC$3))</f>
        <v>6.2631903307793821E-2</v>
      </c>
      <c r="AD104" s="20">
        <f t="shared" si="33"/>
        <v>22249174.761785578</v>
      </c>
      <c r="AE104" s="20">
        <f>IF(Inputs!$G$2=1,AD104,IF(Inputs!$G$2=2,AVERAGE(AD103:AD104),IF(Inputs!$G$2=3,AVERAGE(AD102:AD104),IF(Inputs!$G$2=4,AVERAGE(AD101:AD104),IF(Inputs!$G$2=5,AVERAGE(AD100:AD104))))))</f>
        <v>24482665.704654276</v>
      </c>
      <c r="AF104" s="20">
        <f>IF(Inputs!$G$3="Yes",-MIN(MAX(Inputs!$G$1*AE104,-Detail!AF103),AD104*(1+AC104)),-Inputs!$G$1*AE104)</f>
        <v>-979306.62818617106</v>
      </c>
      <c r="AG104" s="20">
        <f>MAX(AD104*(1+AC104)+AF104,0)</f>
        <v>22663376.295957766</v>
      </c>
      <c r="AH104" s="20">
        <f>AG104/(1+Inputs!$D$3)^Detail!$A104</f>
        <v>1179239.8292725976</v>
      </c>
      <c r="AI104" s="21" t="e">
        <f>_xll.SimulationMedian(AG104)</f>
        <v>#N/A</v>
      </c>
      <c r="AJ104" s="20" t="e">
        <f>AI104/(1+Inputs!$D$3)^Detail!$A104</f>
        <v>#N/A</v>
      </c>
      <c r="AK104" s="22" t="e">
        <f>_xll.SimulationInterval(AH104,$C$5,)</f>
        <v>#N/A</v>
      </c>
      <c r="AL104" s="19">
        <f>LN(_xll.LognormalValue(AL$2,AL$3))</f>
        <v>7.1986594734371023E-2</v>
      </c>
      <c r="AM104" s="20">
        <f t="shared" si="34"/>
        <v>22469619.873467583</v>
      </c>
      <c r="AN104" s="20">
        <f>IF(Inputs!$G$2=1,AM104,IF(Inputs!$G$2=2,AVERAGE(AM103:AM104),IF(Inputs!$G$2=3,AVERAGE(AM102:AM104),IF(Inputs!$G$2=4,AVERAGE(AM101:AM104),IF(Inputs!$G$2=5,AVERAGE(AM100:AM104))))))</f>
        <v>22458910.253978584</v>
      </c>
      <c r="AO104" s="20">
        <f>IF(Inputs!$G$3="Yes",-MIN(MAX(Inputs!$G$1*AN104,-Detail!AO103),AM104*(1+AL104)),-Inputs!$G$1*AN104)</f>
        <v>-898356.41015914339</v>
      </c>
      <c r="AP104" s="20">
        <f>MAX(AM104*(1+AL104)+AO104,0)</f>
        <v>23188774.882975116</v>
      </c>
      <c r="AQ104" s="20">
        <f>AP104/(1+Inputs!$D$3)^Detail!$A104</f>
        <v>1206577.8098083974</v>
      </c>
      <c r="AR104" s="21" t="e">
        <f>_xll.SimulationMedian(AP104)</f>
        <v>#N/A</v>
      </c>
      <c r="AS104" s="20" t="e">
        <f>AR104/(1+Inputs!$D$3)^Detail!$A104</f>
        <v>#N/A</v>
      </c>
      <c r="AT104" s="22" t="e">
        <f>_xll.SimulationInterval(AQ104,$C$5,)</f>
        <v>#N/A</v>
      </c>
      <c r="AU104" s="19">
        <f>LN(_xll.LognormalValue(AU$2,AU$3))</f>
        <v>7.7968984617895101E-2</v>
      </c>
      <c r="AV104" s="20">
        <f t="shared" si="35"/>
        <v>8398969.3974645659</v>
      </c>
      <c r="AW104" s="20">
        <f>IF(Inputs!$G$2=1,AV104,IF(Inputs!$G$2=2,AVERAGE(AV103:AV104),IF(Inputs!$G$2=3,AVERAGE(AV102:AV104),IF(Inputs!$G$2=4,AVERAGE(AV101:AV104),IF(Inputs!$G$2=5,AVERAGE(AV100:AV104))))))</f>
        <v>8346599.4691471132</v>
      </c>
      <c r="AX104" s="20">
        <f>IF(Inputs!$G$3="Yes",-MIN(MAX(Inputs!$G$1*AW104,-Detail!AX103),AV104*(1+AU104)),-Inputs!$G$1*AW104)</f>
        <v>-333863.97876588453</v>
      </c>
      <c r="AY104" s="20">
        <f>MAX(AV104*(1+AU104)+AX104,0)</f>
        <v>8719964.5344557669</v>
      </c>
      <c r="AZ104" s="20">
        <f>AY104/(1+Inputs!$D$3)^Detail!$A104</f>
        <v>453724.51812084083</v>
      </c>
      <c r="BA104" s="21" t="e">
        <f>_xll.SimulationMedian(AY104)</f>
        <v>#N/A</v>
      </c>
      <c r="BB104" s="20" t="e">
        <f>BA104/(1+Inputs!$D$3)^Detail!$A104</f>
        <v>#N/A</v>
      </c>
      <c r="BC104" s="22" t="e">
        <f>_xll.SimulationInterval(AZ104,$C$5,)</f>
        <v>#N/A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selection sqref="A1:G1"/>
    </sheetView>
  </sheetViews>
  <sheetFormatPr defaultRowHeight="12.75" x14ac:dyDescent="0.2"/>
  <cols>
    <col min="1" max="1" width="5.140625" style="1" bestFit="1" customWidth="1"/>
    <col min="2" max="3" width="11.7109375" style="1" bestFit="1" customWidth="1"/>
    <col min="4" max="4" width="10.7109375" style="1" bestFit="1" customWidth="1"/>
    <col min="5" max="5" width="12.7109375" style="1" bestFit="1" customWidth="1"/>
    <col min="6" max="7" width="10.7109375" style="1" bestFit="1" customWidth="1"/>
    <col min="8" max="8" width="9.140625" style="1"/>
    <col min="9" max="9" width="5.140625" style="1" bestFit="1" customWidth="1"/>
    <col min="10" max="10" width="9.42578125" style="1" bestFit="1" customWidth="1"/>
    <col min="11" max="11" width="10.85546875" style="1" bestFit="1" customWidth="1"/>
    <col min="12" max="12" width="9.5703125" style="1" bestFit="1" customWidth="1"/>
    <col min="13" max="13" width="12.7109375" style="1" bestFit="1" customWidth="1"/>
    <col min="14" max="14" width="10.28515625" style="1" bestFit="1" customWidth="1"/>
    <col min="15" max="15" width="9.85546875" style="1" bestFit="1" customWidth="1"/>
    <col min="16" max="16384" width="9.140625" style="1"/>
  </cols>
  <sheetData>
    <row r="1" spans="1:15" x14ac:dyDescent="0.2">
      <c r="A1" s="92" t="s">
        <v>31</v>
      </c>
      <c r="B1" s="92"/>
      <c r="C1" s="92"/>
      <c r="D1" s="92"/>
      <c r="E1" s="92"/>
      <c r="F1" s="92"/>
      <c r="G1" s="92"/>
      <c r="I1" s="92" t="s">
        <v>32</v>
      </c>
      <c r="J1" s="92"/>
      <c r="K1" s="92"/>
      <c r="L1" s="92"/>
      <c r="M1" s="92"/>
      <c r="N1" s="92"/>
      <c r="O1" s="92"/>
    </row>
    <row r="2" spans="1:15" s="26" customFormat="1" x14ac:dyDescent="0.2">
      <c r="A2" s="26" t="s">
        <v>2</v>
      </c>
      <c r="B2" s="26" t="str">
        <f>Inputs!B5</f>
        <v>Ultra-Agg</v>
      </c>
      <c r="C2" s="26" t="str">
        <f>Inputs!C5</f>
        <v>Aggressive</v>
      </c>
      <c r="D2" s="26" t="str">
        <f>Inputs!D5</f>
        <v>Moderate</v>
      </c>
      <c r="E2" s="26" t="str">
        <f>Inputs!E5</f>
        <v>Conservative</v>
      </c>
      <c r="F2" s="26" t="str">
        <f>Inputs!F5</f>
        <v>Ultra-Cons</v>
      </c>
      <c r="G2" s="26" t="str">
        <f>Inputs!G5</f>
        <v>Defensive</v>
      </c>
      <c r="I2" s="26" t="str">
        <f>A2</f>
        <v>Year</v>
      </c>
      <c r="J2" s="26" t="str">
        <f t="shared" ref="J2:O2" si="0">B2</f>
        <v>Ultra-Agg</v>
      </c>
      <c r="K2" s="26" t="str">
        <f t="shared" si="0"/>
        <v>Aggressive</v>
      </c>
      <c r="L2" s="26" t="str">
        <f t="shared" si="0"/>
        <v>Moderate</v>
      </c>
      <c r="M2" s="26" t="str">
        <f t="shared" si="0"/>
        <v>Conservative</v>
      </c>
      <c r="N2" s="26" t="str">
        <f t="shared" si="0"/>
        <v>Ultra-Cons</v>
      </c>
      <c r="O2" s="26" t="str">
        <f t="shared" si="0"/>
        <v>Defensive</v>
      </c>
    </row>
    <row r="3" spans="1:15" x14ac:dyDescent="0.2">
      <c r="A3" s="1">
        <f>Detail!A5</f>
        <v>1</v>
      </c>
      <c r="B3" s="14" t="e">
        <f>Detail!I5</f>
        <v>#N/A</v>
      </c>
      <c r="C3" s="14" t="e">
        <f>Detail!R5</f>
        <v>#N/A</v>
      </c>
      <c r="D3" s="14" t="e">
        <f>Detail!AA5</f>
        <v>#N/A</v>
      </c>
      <c r="E3" s="14" t="e">
        <f>Detail!AJ5</f>
        <v>#N/A</v>
      </c>
      <c r="F3" s="14" t="e">
        <f>Detail!AS5</f>
        <v>#N/A</v>
      </c>
      <c r="G3" s="14" t="e">
        <f>Detail!BB5</f>
        <v>#N/A</v>
      </c>
      <c r="I3" s="1">
        <f t="shared" ref="I3:I66" si="1">A3</f>
        <v>1</v>
      </c>
      <c r="J3" s="27" t="e">
        <f>Detail!J5</f>
        <v>#N/A</v>
      </c>
      <c r="K3" s="27" t="e">
        <f>Detail!S5</f>
        <v>#N/A</v>
      </c>
      <c r="L3" s="27" t="e">
        <f>Detail!AB5</f>
        <v>#N/A</v>
      </c>
      <c r="M3" s="27" t="e">
        <f>Detail!AK5</f>
        <v>#N/A</v>
      </c>
      <c r="N3" s="27" t="e">
        <f>Detail!AT5</f>
        <v>#N/A</v>
      </c>
      <c r="O3" s="27" t="e">
        <f>Detail!BC5</f>
        <v>#N/A</v>
      </c>
    </row>
    <row r="4" spans="1:15" x14ac:dyDescent="0.2">
      <c r="A4" s="1">
        <f>Detail!A6</f>
        <v>2</v>
      </c>
      <c r="B4" s="14" t="e">
        <f>Detail!I6</f>
        <v>#N/A</v>
      </c>
      <c r="C4" s="14" t="e">
        <f>Detail!R6</f>
        <v>#N/A</v>
      </c>
      <c r="D4" s="14" t="e">
        <f>Detail!AA6</f>
        <v>#N/A</v>
      </c>
      <c r="E4" s="14" t="e">
        <f>Detail!AJ6</f>
        <v>#N/A</v>
      </c>
      <c r="F4" s="14" t="e">
        <f>Detail!AS6</f>
        <v>#N/A</v>
      </c>
      <c r="G4" s="14" t="e">
        <f>Detail!BB6</f>
        <v>#N/A</v>
      </c>
      <c r="I4" s="1">
        <f t="shared" si="1"/>
        <v>2</v>
      </c>
      <c r="J4" s="27" t="e">
        <f>Detail!J6</f>
        <v>#N/A</v>
      </c>
      <c r="K4" s="27" t="e">
        <f>Detail!S6</f>
        <v>#N/A</v>
      </c>
      <c r="L4" s="27" t="e">
        <f>Detail!AB6</f>
        <v>#N/A</v>
      </c>
      <c r="M4" s="27" t="e">
        <f>Detail!AK6</f>
        <v>#N/A</v>
      </c>
      <c r="N4" s="27" t="e">
        <f>Detail!AT6</f>
        <v>#N/A</v>
      </c>
      <c r="O4" s="27" t="e">
        <f>Detail!BC6</f>
        <v>#N/A</v>
      </c>
    </row>
    <row r="5" spans="1:15" x14ac:dyDescent="0.2">
      <c r="A5" s="1">
        <f>Detail!A7</f>
        <v>3</v>
      </c>
      <c r="B5" s="14" t="e">
        <f>Detail!I7</f>
        <v>#N/A</v>
      </c>
      <c r="C5" s="14" t="e">
        <f>Detail!R7</f>
        <v>#N/A</v>
      </c>
      <c r="D5" s="14" t="e">
        <f>Detail!AA7</f>
        <v>#N/A</v>
      </c>
      <c r="E5" s="14" t="e">
        <f>Detail!AJ7</f>
        <v>#N/A</v>
      </c>
      <c r="F5" s="14" t="e">
        <f>Detail!AS7</f>
        <v>#N/A</v>
      </c>
      <c r="G5" s="14" t="e">
        <f>Detail!BB7</f>
        <v>#N/A</v>
      </c>
      <c r="I5" s="1">
        <f t="shared" si="1"/>
        <v>3</v>
      </c>
      <c r="J5" s="27" t="e">
        <f>Detail!J7</f>
        <v>#N/A</v>
      </c>
      <c r="K5" s="27" t="e">
        <f>Detail!S7</f>
        <v>#N/A</v>
      </c>
      <c r="L5" s="27" t="e">
        <f>Detail!AB7</f>
        <v>#N/A</v>
      </c>
      <c r="M5" s="27" t="e">
        <f>Detail!AK7</f>
        <v>#N/A</v>
      </c>
      <c r="N5" s="27" t="e">
        <f>Detail!AT7</f>
        <v>#N/A</v>
      </c>
      <c r="O5" s="27" t="e">
        <f>Detail!BC7</f>
        <v>#N/A</v>
      </c>
    </row>
    <row r="6" spans="1:15" x14ac:dyDescent="0.2">
      <c r="A6" s="1">
        <f>Detail!A8</f>
        <v>4</v>
      </c>
      <c r="B6" s="14" t="e">
        <f>Detail!I8</f>
        <v>#N/A</v>
      </c>
      <c r="C6" s="14" t="e">
        <f>Detail!R8</f>
        <v>#N/A</v>
      </c>
      <c r="D6" s="14" t="e">
        <f>Detail!AA8</f>
        <v>#N/A</v>
      </c>
      <c r="E6" s="14" t="e">
        <f>Detail!AJ8</f>
        <v>#N/A</v>
      </c>
      <c r="F6" s="14" t="e">
        <f>Detail!AS8</f>
        <v>#N/A</v>
      </c>
      <c r="G6" s="14" t="e">
        <f>Detail!BB8</f>
        <v>#N/A</v>
      </c>
      <c r="I6" s="1">
        <f t="shared" si="1"/>
        <v>4</v>
      </c>
      <c r="J6" s="27" t="e">
        <f>Detail!J8</f>
        <v>#N/A</v>
      </c>
      <c r="K6" s="27" t="e">
        <f>Detail!S8</f>
        <v>#N/A</v>
      </c>
      <c r="L6" s="27" t="e">
        <f>Detail!AB8</f>
        <v>#N/A</v>
      </c>
      <c r="M6" s="27" t="e">
        <f>Detail!AK8</f>
        <v>#N/A</v>
      </c>
      <c r="N6" s="27" t="e">
        <f>Detail!AT8</f>
        <v>#N/A</v>
      </c>
      <c r="O6" s="27" t="e">
        <f>Detail!BC8</f>
        <v>#N/A</v>
      </c>
    </row>
    <row r="7" spans="1:15" x14ac:dyDescent="0.2">
      <c r="A7" s="1">
        <f>Detail!A9</f>
        <v>5</v>
      </c>
      <c r="B7" s="14" t="e">
        <f>Detail!I9</f>
        <v>#N/A</v>
      </c>
      <c r="C7" s="14" t="e">
        <f>Detail!R9</f>
        <v>#N/A</v>
      </c>
      <c r="D7" s="14" t="e">
        <f>Detail!AA9</f>
        <v>#N/A</v>
      </c>
      <c r="E7" s="14" t="e">
        <f>Detail!AJ9</f>
        <v>#N/A</v>
      </c>
      <c r="F7" s="14" t="e">
        <f>Detail!AS9</f>
        <v>#N/A</v>
      </c>
      <c r="G7" s="14" t="e">
        <f>Detail!BB9</f>
        <v>#N/A</v>
      </c>
      <c r="I7" s="1">
        <f t="shared" si="1"/>
        <v>5</v>
      </c>
      <c r="J7" s="27" t="e">
        <f>Detail!J9</f>
        <v>#N/A</v>
      </c>
      <c r="K7" s="27" t="e">
        <f>Detail!S9</f>
        <v>#N/A</v>
      </c>
      <c r="L7" s="27" t="e">
        <f>Detail!AB9</f>
        <v>#N/A</v>
      </c>
      <c r="M7" s="27" t="e">
        <f>Detail!AK9</f>
        <v>#N/A</v>
      </c>
      <c r="N7" s="27" t="e">
        <f>Detail!AT9</f>
        <v>#N/A</v>
      </c>
      <c r="O7" s="27" t="e">
        <f>Detail!BC9</f>
        <v>#N/A</v>
      </c>
    </row>
    <row r="8" spans="1:15" x14ac:dyDescent="0.2">
      <c r="A8" s="1">
        <f>Detail!A10</f>
        <v>6</v>
      </c>
      <c r="B8" s="14" t="e">
        <f>Detail!I10</f>
        <v>#N/A</v>
      </c>
      <c r="C8" s="14" t="e">
        <f>Detail!R10</f>
        <v>#N/A</v>
      </c>
      <c r="D8" s="14" t="e">
        <f>Detail!AA10</f>
        <v>#N/A</v>
      </c>
      <c r="E8" s="14" t="e">
        <f>Detail!AJ10</f>
        <v>#N/A</v>
      </c>
      <c r="F8" s="14" t="e">
        <f>Detail!AS10</f>
        <v>#N/A</v>
      </c>
      <c r="G8" s="14" t="e">
        <f>Detail!BB10</f>
        <v>#N/A</v>
      </c>
      <c r="I8" s="1">
        <f t="shared" si="1"/>
        <v>6</v>
      </c>
      <c r="J8" s="27" t="e">
        <f>Detail!J10</f>
        <v>#N/A</v>
      </c>
      <c r="K8" s="27" t="e">
        <f>Detail!S10</f>
        <v>#N/A</v>
      </c>
      <c r="L8" s="27" t="e">
        <f>Detail!AB10</f>
        <v>#N/A</v>
      </c>
      <c r="M8" s="27" t="e">
        <f>Detail!AK10</f>
        <v>#N/A</v>
      </c>
      <c r="N8" s="27" t="e">
        <f>Detail!AT10</f>
        <v>#N/A</v>
      </c>
      <c r="O8" s="27" t="e">
        <f>Detail!BC10</f>
        <v>#N/A</v>
      </c>
    </row>
    <row r="9" spans="1:15" x14ac:dyDescent="0.2">
      <c r="A9" s="1">
        <f>Detail!A11</f>
        <v>7</v>
      </c>
      <c r="B9" s="14" t="e">
        <f>Detail!I11</f>
        <v>#N/A</v>
      </c>
      <c r="C9" s="14" t="e">
        <f>Detail!R11</f>
        <v>#N/A</v>
      </c>
      <c r="D9" s="14" t="e">
        <f>Detail!AA11</f>
        <v>#N/A</v>
      </c>
      <c r="E9" s="14" t="e">
        <f>Detail!AJ11</f>
        <v>#N/A</v>
      </c>
      <c r="F9" s="14" t="e">
        <f>Detail!AS11</f>
        <v>#N/A</v>
      </c>
      <c r="G9" s="14" t="e">
        <f>Detail!BB11</f>
        <v>#N/A</v>
      </c>
      <c r="I9" s="1">
        <f>A9</f>
        <v>7</v>
      </c>
      <c r="J9" s="27" t="e">
        <f>Detail!J11</f>
        <v>#N/A</v>
      </c>
      <c r="K9" s="27" t="e">
        <f>Detail!S11</f>
        <v>#N/A</v>
      </c>
      <c r="L9" s="27" t="e">
        <f>Detail!AB11</f>
        <v>#N/A</v>
      </c>
      <c r="M9" s="27" t="e">
        <f>Detail!AK11</f>
        <v>#N/A</v>
      </c>
      <c r="N9" s="27" t="e">
        <f>Detail!AT11</f>
        <v>#N/A</v>
      </c>
      <c r="O9" s="27" t="e">
        <f>Detail!BC11</f>
        <v>#N/A</v>
      </c>
    </row>
    <row r="10" spans="1:15" x14ac:dyDescent="0.2">
      <c r="A10" s="1">
        <f>Detail!A12</f>
        <v>8</v>
      </c>
      <c r="B10" s="14" t="e">
        <f>Detail!I12</f>
        <v>#N/A</v>
      </c>
      <c r="C10" s="14" t="e">
        <f>Detail!R12</f>
        <v>#N/A</v>
      </c>
      <c r="D10" s="14" t="e">
        <f>Detail!AA12</f>
        <v>#N/A</v>
      </c>
      <c r="E10" s="14" t="e">
        <f>Detail!AJ12</f>
        <v>#N/A</v>
      </c>
      <c r="F10" s="14" t="e">
        <f>Detail!AS12</f>
        <v>#N/A</v>
      </c>
      <c r="G10" s="14" t="e">
        <f>Detail!BB12</f>
        <v>#N/A</v>
      </c>
      <c r="I10" s="1">
        <f t="shared" si="1"/>
        <v>8</v>
      </c>
      <c r="J10" s="27" t="e">
        <f>Detail!J12</f>
        <v>#N/A</v>
      </c>
      <c r="K10" s="27" t="e">
        <f>Detail!S12</f>
        <v>#N/A</v>
      </c>
      <c r="L10" s="27" t="e">
        <f>Detail!AB12</f>
        <v>#N/A</v>
      </c>
      <c r="M10" s="27" t="e">
        <f>Detail!AK12</f>
        <v>#N/A</v>
      </c>
      <c r="N10" s="27" t="e">
        <f>Detail!AT12</f>
        <v>#N/A</v>
      </c>
      <c r="O10" s="27" t="e">
        <f>Detail!BC12</f>
        <v>#N/A</v>
      </c>
    </row>
    <row r="11" spans="1:15" x14ac:dyDescent="0.2">
      <c r="A11" s="1">
        <f>Detail!A13</f>
        <v>9</v>
      </c>
      <c r="B11" s="14" t="e">
        <f>Detail!I13</f>
        <v>#N/A</v>
      </c>
      <c r="C11" s="14" t="e">
        <f>Detail!R13</f>
        <v>#N/A</v>
      </c>
      <c r="D11" s="14" t="e">
        <f>Detail!AA13</f>
        <v>#N/A</v>
      </c>
      <c r="E11" s="14" t="e">
        <f>Detail!AJ13</f>
        <v>#N/A</v>
      </c>
      <c r="F11" s="14" t="e">
        <f>Detail!AS13</f>
        <v>#N/A</v>
      </c>
      <c r="G11" s="14" t="e">
        <f>Detail!BB13</f>
        <v>#N/A</v>
      </c>
      <c r="I11" s="1">
        <f t="shared" si="1"/>
        <v>9</v>
      </c>
      <c r="J11" s="27" t="e">
        <f>Detail!J13</f>
        <v>#N/A</v>
      </c>
      <c r="K11" s="27" t="e">
        <f>Detail!S13</f>
        <v>#N/A</v>
      </c>
      <c r="L11" s="27" t="e">
        <f>Detail!AB13</f>
        <v>#N/A</v>
      </c>
      <c r="M11" s="27" t="e">
        <f>Detail!AK13</f>
        <v>#N/A</v>
      </c>
      <c r="N11" s="27" t="e">
        <f>Detail!AT13</f>
        <v>#N/A</v>
      </c>
      <c r="O11" s="27" t="e">
        <f>Detail!BC13</f>
        <v>#N/A</v>
      </c>
    </row>
    <row r="12" spans="1:15" x14ac:dyDescent="0.2">
      <c r="A12" s="1">
        <f>Detail!A14</f>
        <v>10</v>
      </c>
      <c r="B12" s="14" t="e">
        <f>Detail!I14</f>
        <v>#N/A</v>
      </c>
      <c r="C12" s="14" t="e">
        <f>Detail!R14</f>
        <v>#N/A</v>
      </c>
      <c r="D12" s="14" t="e">
        <f>Detail!AA14</f>
        <v>#N/A</v>
      </c>
      <c r="E12" s="14" t="e">
        <f>Detail!AJ14</f>
        <v>#N/A</v>
      </c>
      <c r="F12" s="14" t="e">
        <f>Detail!AS14</f>
        <v>#N/A</v>
      </c>
      <c r="G12" s="14" t="e">
        <f>Detail!BB14</f>
        <v>#N/A</v>
      </c>
      <c r="I12" s="1">
        <f t="shared" si="1"/>
        <v>10</v>
      </c>
      <c r="J12" s="27" t="e">
        <f>Detail!J14</f>
        <v>#N/A</v>
      </c>
      <c r="K12" s="27" t="e">
        <f>Detail!S14</f>
        <v>#N/A</v>
      </c>
      <c r="L12" s="27" t="e">
        <f>Detail!AB14</f>
        <v>#N/A</v>
      </c>
      <c r="M12" s="27" t="e">
        <f>Detail!AK14</f>
        <v>#N/A</v>
      </c>
      <c r="N12" s="27" t="e">
        <f>Detail!AT14</f>
        <v>#N/A</v>
      </c>
      <c r="O12" s="27" t="e">
        <f>Detail!BC14</f>
        <v>#N/A</v>
      </c>
    </row>
    <row r="13" spans="1:15" x14ac:dyDescent="0.2">
      <c r="A13" s="1">
        <f>Detail!A15</f>
        <v>11</v>
      </c>
      <c r="B13" s="14" t="e">
        <f>Detail!I15</f>
        <v>#N/A</v>
      </c>
      <c r="C13" s="14" t="e">
        <f>Detail!R15</f>
        <v>#N/A</v>
      </c>
      <c r="D13" s="14" t="e">
        <f>Detail!AA15</f>
        <v>#N/A</v>
      </c>
      <c r="E13" s="14" t="e">
        <f>Detail!AJ15</f>
        <v>#N/A</v>
      </c>
      <c r="F13" s="14" t="e">
        <f>Detail!AS15</f>
        <v>#N/A</v>
      </c>
      <c r="G13" s="14" t="e">
        <f>Detail!BB15</f>
        <v>#N/A</v>
      </c>
      <c r="I13" s="1">
        <f t="shared" si="1"/>
        <v>11</v>
      </c>
      <c r="J13" s="27" t="e">
        <f>Detail!J15</f>
        <v>#N/A</v>
      </c>
      <c r="K13" s="27" t="e">
        <f>Detail!S15</f>
        <v>#N/A</v>
      </c>
      <c r="L13" s="27" t="e">
        <f>Detail!AB15</f>
        <v>#N/A</v>
      </c>
      <c r="M13" s="27" t="e">
        <f>Detail!AK15</f>
        <v>#N/A</v>
      </c>
      <c r="N13" s="27" t="e">
        <f>Detail!AT15</f>
        <v>#N/A</v>
      </c>
      <c r="O13" s="27" t="e">
        <f>Detail!BC15</f>
        <v>#N/A</v>
      </c>
    </row>
    <row r="14" spans="1:15" x14ac:dyDescent="0.2">
      <c r="A14" s="1">
        <f>Detail!A16</f>
        <v>12</v>
      </c>
      <c r="B14" s="14" t="e">
        <f>Detail!I16</f>
        <v>#N/A</v>
      </c>
      <c r="C14" s="14" t="e">
        <f>Detail!R16</f>
        <v>#N/A</v>
      </c>
      <c r="D14" s="14" t="e">
        <f>Detail!AA16</f>
        <v>#N/A</v>
      </c>
      <c r="E14" s="14" t="e">
        <f>Detail!AJ16</f>
        <v>#N/A</v>
      </c>
      <c r="F14" s="14" t="e">
        <f>Detail!AS16</f>
        <v>#N/A</v>
      </c>
      <c r="G14" s="14" t="e">
        <f>Detail!BB16</f>
        <v>#N/A</v>
      </c>
      <c r="I14" s="1">
        <f t="shared" si="1"/>
        <v>12</v>
      </c>
      <c r="J14" s="27" t="e">
        <f>Detail!J16</f>
        <v>#N/A</v>
      </c>
      <c r="K14" s="27" t="e">
        <f>Detail!S16</f>
        <v>#N/A</v>
      </c>
      <c r="L14" s="27" t="e">
        <f>Detail!AB16</f>
        <v>#N/A</v>
      </c>
      <c r="M14" s="27" t="e">
        <f>Detail!AK16</f>
        <v>#N/A</v>
      </c>
      <c r="N14" s="27" t="e">
        <f>Detail!AT16</f>
        <v>#N/A</v>
      </c>
      <c r="O14" s="27" t="e">
        <f>Detail!BC16</f>
        <v>#N/A</v>
      </c>
    </row>
    <row r="15" spans="1:15" x14ac:dyDescent="0.2">
      <c r="A15" s="1">
        <f>Detail!A17</f>
        <v>13</v>
      </c>
      <c r="B15" s="14" t="e">
        <f>Detail!I17</f>
        <v>#N/A</v>
      </c>
      <c r="C15" s="14" t="e">
        <f>Detail!R17</f>
        <v>#N/A</v>
      </c>
      <c r="D15" s="14" t="e">
        <f>Detail!AA17</f>
        <v>#N/A</v>
      </c>
      <c r="E15" s="14" t="e">
        <f>Detail!AJ17</f>
        <v>#N/A</v>
      </c>
      <c r="F15" s="14" t="e">
        <f>Detail!AS17</f>
        <v>#N/A</v>
      </c>
      <c r="G15" s="14" t="e">
        <f>Detail!BB17</f>
        <v>#N/A</v>
      </c>
      <c r="I15" s="1">
        <f t="shared" si="1"/>
        <v>13</v>
      </c>
      <c r="J15" s="27" t="e">
        <f>Detail!J17</f>
        <v>#N/A</v>
      </c>
      <c r="K15" s="27" t="e">
        <f>Detail!S17</f>
        <v>#N/A</v>
      </c>
      <c r="L15" s="27" t="e">
        <f>Detail!AB17</f>
        <v>#N/A</v>
      </c>
      <c r="M15" s="27" t="e">
        <f>Detail!AK17</f>
        <v>#N/A</v>
      </c>
      <c r="N15" s="27" t="e">
        <f>Detail!AT17</f>
        <v>#N/A</v>
      </c>
      <c r="O15" s="27" t="e">
        <f>Detail!BC17</f>
        <v>#N/A</v>
      </c>
    </row>
    <row r="16" spans="1:15" x14ac:dyDescent="0.2">
      <c r="A16" s="1">
        <f>Detail!A18</f>
        <v>14</v>
      </c>
      <c r="B16" s="14" t="e">
        <f>Detail!I18</f>
        <v>#N/A</v>
      </c>
      <c r="C16" s="14" t="e">
        <f>Detail!R18</f>
        <v>#N/A</v>
      </c>
      <c r="D16" s="14" t="e">
        <f>Detail!AA18</f>
        <v>#N/A</v>
      </c>
      <c r="E16" s="14" t="e">
        <f>Detail!AJ18</f>
        <v>#N/A</v>
      </c>
      <c r="F16" s="14" t="e">
        <f>Detail!AS18</f>
        <v>#N/A</v>
      </c>
      <c r="G16" s="14" t="e">
        <f>Detail!BB18</f>
        <v>#N/A</v>
      </c>
      <c r="I16" s="1">
        <f t="shared" si="1"/>
        <v>14</v>
      </c>
      <c r="J16" s="27" t="e">
        <f>Detail!J18</f>
        <v>#N/A</v>
      </c>
      <c r="K16" s="27" t="e">
        <f>Detail!S18</f>
        <v>#N/A</v>
      </c>
      <c r="L16" s="27" t="e">
        <f>Detail!AB18</f>
        <v>#N/A</v>
      </c>
      <c r="M16" s="27" t="e">
        <f>Detail!AK18</f>
        <v>#N/A</v>
      </c>
      <c r="N16" s="27" t="e">
        <f>Detail!AT18</f>
        <v>#N/A</v>
      </c>
      <c r="O16" s="27" t="e">
        <f>Detail!BC18</f>
        <v>#N/A</v>
      </c>
    </row>
    <row r="17" spans="1:15" x14ac:dyDescent="0.2">
      <c r="A17" s="1">
        <f>Detail!A19</f>
        <v>15</v>
      </c>
      <c r="B17" s="14" t="e">
        <f>Detail!I19</f>
        <v>#N/A</v>
      </c>
      <c r="C17" s="14" t="e">
        <f>Detail!R19</f>
        <v>#N/A</v>
      </c>
      <c r="D17" s="14" t="e">
        <f>Detail!AA19</f>
        <v>#N/A</v>
      </c>
      <c r="E17" s="14" t="e">
        <f>Detail!AJ19</f>
        <v>#N/A</v>
      </c>
      <c r="F17" s="14" t="e">
        <f>Detail!AS19</f>
        <v>#N/A</v>
      </c>
      <c r="G17" s="14" t="e">
        <f>Detail!BB19</f>
        <v>#N/A</v>
      </c>
      <c r="I17" s="1">
        <f t="shared" si="1"/>
        <v>15</v>
      </c>
      <c r="J17" s="27" t="e">
        <f>Detail!J19</f>
        <v>#N/A</v>
      </c>
      <c r="K17" s="27" t="e">
        <f>Detail!S19</f>
        <v>#N/A</v>
      </c>
      <c r="L17" s="27" t="e">
        <f>Detail!AB19</f>
        <v>#N/A</v>
      </c>
      <c r="M17" s="27" t="e">
        <f>Detail!AK19</f>
        <v>#N/A</v>
      </c>
      <c r="N17" s="27" t="e">
        <f>Detail!AT19</f>
        <v>#N/A</v>
      </c>
      <c r="O17" s="27" t="e">
        <f>Detail!BC19</f>
        <v>#N/A</v>
      </c>
    </row>
    <row r="18" spans="1:15" x14ac:dyDescent="0.2">
      <c r="A18" s="1">
        <f>Detail!A20</f>
        <v>16</v>
      </c>
      <c r="B18" s="14" t="e">
        <f>Detail!I20</f>
        <v>#N/A</v>
      </c>
      <c r="C18" s="14" t="e">
        <f>Detail!R20</f>
        <v>#N/A</v>
      </c>
      <c r="D18" s="14" t="e">
        <f>Detail!AA20</f>
        <v>#N/A</v>
      </c>
      <c r="E18" s="14" t="e">
        <f>Detail!AJ20</f>
        <v>#N/A</v>
      </c>
      <c r="F18" s="14" t="e">
        <f>Detail!AS20</f>
        <v>#N/A</v>
      </c>
      <c r="G18" s="14" t="e">
        <f>Detail!BB20</f>
        <v>#N/A</v>
      </c>
      <c r="I18" s="1">
        <f t="shared" si="1"/>
        <v>16</v>
      </c>
      <c r="J18" s="27" t="e">
        <f>Detail!J20</f>
        <v>#N/A</v>
      </c>
      <c r="K18" s="27" t="e">
        <f>Detail!S20</f>
        <v>#N/A</v>
      </c>
      <c r="L18" s="27" t="e">
        <f>Detail!AB20</f>
        <v>#N/A</v>
      </c>
      <c r="M18" s="27" t="e">
        <f>Detail!AK20</f>
        <v>#N/A</v>
      </c>
      <c r="N18" s="27" t="e">
        <f>Detail!AT20</f>
        <v>#N/A</v>
      </c>
      <c r="O18" s="27" t="e">
        <f>Detail!BC20</f>
        <v>#N/A</v>
      </c>
    </row>
    <row r="19" spans="1:15" x14ac:dyDescent="0.2">
      <c r="A19" s="1">
        <f>Detail!A21</f>
        <v>17</v>
      </c>
      <c r="B19" s="14" t="e">
        <f>Detail!I21</f>
        <v>#N/A</v>
      </c>
      <c r="C19" s="14" t="e">
        <f>Detail!R21</f>
        <v>#N/A</v>
      </c>
      <c r="D19" s="14" t="e">
        <f>Detail!AA21</f>
        <v>#N/A</v>
      </c>
      <c r="E19" s="14" t="e">
        <f>Detail!AJ21</f>
        <v>#N/A</v>
      </c>
      <c r="F19" s="14" t="e">
        <f>Detail!AS21</f>
        <v>#N/A</v>
      </c>
      <c r="G19" s="14" t="e">
        <f>Detail!BB21</f>
        <v>#N/A</v>
      </c>
      <c r="I19" s="1">
        <f t="shared" si="1"/>
        <v>17</v>
      </c>
      <c r="J19" s="27" t="e">
        <f>Detail!J21</f>
        <v>#N/A</v>
      </c>
      <c r="K19" s="27" t="e">
        <f>Detail!S21</f>
        <v>#N/A</v>
      </c>
      <c r="L19" s="27" t="e">
        <f>Detail!AB21</f>
        <v>#N/A</v>
      </c>
      <c r="M19" s="27" t="e">
        <f>Detail!AK21</f>
        <v>#N/A</v>
      </c>
      <c r="N19" s="27" t="e">
        <f>Detail!AT21</f>
        <v>#N/A</v>
      </c>
      <c r="O19" s="27" t="e">
        <f>Detail!BC21</f>
        <v>#N/A</v>
      </c>
    </row>
    <row r="20" spans="1:15" x14ac:dyDescent="0.2">
      <c r="A20" s="1">
        <f>Detail!A22</f>
        <v>18</v>
      </c>
      <c r="B20" s="14" t="e">
        <f>Detail!I22</f>
        <v>#N/A</v>
      </c>
      <c r="C20" s="14" t="e">
        <f>Detail!R22</f>
        <v>#N/A</v>
      </c>
      <c r="D20" s="14" t="e">
        <f>Detail!AA22</f>
        <v>#N/A</v>
      </c>
      <c r="E20" s="14" t="e">
        <f>Detail!AJ22</f>
        <v>#N/A</v>
      </c>
      <c r="F20" s="14" t="e">
        <f>Detail!AS22</f>
        <v>#N/A</v>
      </c>
      <c r="G20" s="14" t="e">
        <f>Detail!BB22</f>
        <v>#N/A</v>
      </c>
      <c r="I20" s="1">
        <f t="shared" si="1"/>
        <v>18</v>
      </c>
      <c r="J20" s="27" t="e">
        <f>Detail!J22</f>
        <v>#N/A</v>
      </c>
      <c r="K20" s="27" t="e">
        <f>Detail!S22</f>
        <v>#N/A</v>
      </c>
      <c r="L20" s="27" t="e">
        <f>Detail!AB22</f>
        <v>#N/A</v>
      </c>
      <c r="M20" s="27" t="e">
        <f>Detail!AK22</f>
        <v>#N/A</v>
      </c>
      <c r="N20" s="27" t="e">
        <f>Detail!AT22</f>
        <v>#N/A</v>
      </c>
      <c r="O20" s="27" t="e">
        <f>Detail!BC22</f>
        <v>#N/A</v>
      </c>
    </row>
    <row r="21" spans="1:15" x14ac:dyDescent="0.2">
      <c r="A21" s="1">
        <f>Detail!A23</f>
        <v>19</v>
      </c>
      <c r="B21" s="14" t="e">
        <f>Detail!I23</f>
        <v>#N/A</v>
      </c>
      <c r="C21" s="14" t="e">
        <f>Detail!R23</f>
        <v>#N/A</v>
      </c>
      <c r="D21" s="14" t="e">
        <f>Detail!AA23</f>
        <v>#N/A</v>
      </c>
      <c r="E21" s="14" t="e">
        <f>Detail!AJ23</f>
        <v>#N/A</v>
      </c>
      <c r="F21" s="14" t="e">
        <f>Detail!AS23</f>
        <v>#N/A</v>
      </c>
      <c r="G21" s="14" t="e">
        <f>Detail!BB23</f>
        <v>#N/A</v>
      </c>
      <c r="I21" s="1">
        <f t="shared" si="1"/>
        <v>19</v>
      </c>
      <c r="J21" s="27" t="e">
        <f>Detail!J23</f>
        <v>#N/A</v>
      </c>
      <c r="K21" s="27" t="e">
        <f>Detail!S23</f>
        <v>#N/A</v>
      </c>
      <c r="L21" s="27" t="e">
        <f>Detail!AB23</f>
        <v>#N/A</v>
      </c>
      <c r="M21" s="27" t="e">
        <f>Detail!AK23</f>
        <v>#N/A</v>
      </c>
      <c r="N21" s="27" t="e">
        <f>Detail!AT23</f>
        <v>#N/A</v>
      </c>
      <c r="O21" s="27" t="e">
        <f>Detail!BC23</f>
        <v>#N/A</v>
      </c>
    </row>
    <row r="22" spans="1:15" x14ac:dyDescent="0.2">
      <c r="A22" s="1">
        <f>Detail!A24</f>
        <v>20</v>
      </c>
      <c r="B22" s="14" t="e">
        <f>Detail!I24</f>
        <v>#N/A</v>
      </c>
      <c r="C22" s="14" t="e">
        <f>Detail!R24</f>
        <v>#N/A</v>
      </c>
      <c r="D22" s="14" t="e">
        <f>Detail!AA24</f>
        <v>#N/A</v>
      </c>
      <c r="E22" s="14" t="e">
        <f>Detail!AJ24</f>
        <v>#N/A</v>
      </c>
      <c r="F22" s="14" t="e">
        <f>Detail!AS24</f>
        <v>#N/A</v>
      </c>
      <c r="G22" s="14" t="e">
        <f>Detail!BB24</f>
        <v>#N/A</v>
      </c>
      <c r="I22" s="1">
        <f t="shared" si="1"/>
        <v>20</v>
      </c>
      <c r="J22" s="27" t="e">
        <f>Detail!J24</f>
        <v>#N/A</v>
      </c>
      <c r="K22" s="27" t="e">
        <f>Detail!S24</f>
        <v>#N/A</v>
      </c>
      <c r="L22" s="27" t="e">
        <f>Detail!AB24</f>
        <v>#N/A</v>
      </c>
      <c r="M22" s="27" t="e">
        <f>Detail!AK24</f>
        <v>#N/A</v>
      </c>
      <c r="N22" s="27" t="e">
        <f>Detail!AT24</f>
        <v>#N/A</v>
      </c>
      <c r="O22" s="27" t="e">
        <f>Detail!BC24</f>
        <v>#N/A</v>
      </c>
    </row>
    <row r="23" spans="1:15" x14ac:dyDescent="0.2">
      <c r="A23" s="1">
        <f>Detail!A25</f>
        <v>21</v>
      </c>
      <c r="B23" s="14" t="e">
        <f>Detail!I25</f>
        <v>#N/A</v>
      </c>
      <c r="C23" s="14" t="e">
        <f>Detail!R25</f>
        <v>#N/A</v>
      </c>
      <c r="D23" s="14" t="e">
        <f>Detail!AA25</f>
        <v>#N/A</v>
      </c>
      <c r="E23" s="14" t="e">
        <f>Detail!AJ25</f>
        <v>#N/A</v>
      </c>
      <c r="F23" s="14" t="e">
        <f>Detail!AS25</f>
        <v>#N/A</v>
      </c>
      <c r="G23" s="14" t="e">
        <f>Detail!BB25</f>
        <v>#N/A</v>
      </c>
      <c r="I23" s="1">
        <f t="shared" si="1"/>
        <v>21</v>
      </c>
      <c r="J23" s="27" t="e">
        <f>Detail!J25</f>
        <v>#N/A</v>
      </c>
      <c r="K23" s="27" t="e">
        <f>Detail!S25</f>
        <v>#N/A</v>
      </c>
      <c r="L23" s="27" t="e">
        <f>Detail!AB25</f>
        <v>#N/A</v>
      </c>
      <c r="M23" s="27" t="e">
        <f>Detail!AK25</f>
        <v>#N/A</v>
      </c>
      <c r="N23" s="27" t="e">
        <f>Detail!AT25</f>
        <v>#N/A</v>
      </c>
      <c r="O23" s="27" t="e">
        <f>Detail!BC25</f>
        <v>#N/A</v>
      </c>
    </row>
    <row r="24" spans="1:15" x14ac:dyDescent="0.2">
      <c r="A24" s="1">
        <f>Detail!A26</f>
        <v>22</v>
      </c>
      <c r="B24" s="14" t="e">
        <f>Detail!I26</f>
        <v>#N/A</v>
      </c>
      <c r="C24" s="14" t="e">
        <f>Detail!R26</f>
        <v>#N/A</v>
      </c>
      <c r="D24" s="14" t="e">
        <f>Detail!AA26</f>
        <v>#N/A</v>
      </c>
      <c r="E24" s="14" t="e">
        <f>Detail!AJ26</f>
        <v>#N/A</v>
      </c>
      <c r="F24" s="14" t="e">
        <f>Detail!AS26</f>
        <v>#N/A</v>
      </c>
      <c r="G24" s="14" t="e">
        <f>Detail!BB26</f>
        <v>#N/A</v>
      </c>
      <c r="I24" s="1">
        <f t="shared" si="1"/>
        <v>22</v>
      </c>
      <c r="J24" s="27" t="e">
        <f>Detail!J26</f>
        <v>#N/A</v>
      </c>
      <c r="K24" s="27" t="e">
        <f>Detail!S26</f>
        <v>#N/A</v>
      </c>
      <c r="L24" s="27" t="e">
        <f>Detail!AB26</f>
        <v>#N/A</v>
      </c>
      <c r="M24" s="27" t="e">
        <f>Detail!AK26</f>
        <v>#N/A</v>
      </c>
      <c r="N24" s="27" t="e">
        <f>Detail!AT26</f>
        <v>#N/A</v>
      </c>
      <c r="O24" s="27" t="e">
        <f>Detail!BC26</f>
        <v>#N/A</v>
      </c>
    </row>
    <row r="25" spans="1:15" x14ac:dyDescent="0.2">
      <c r="A25" s="1">
        <f>Detail!A27</f>
        <v>23</v>
      </c>
      <c r="B25" s="14" t="e">
        <f>Detail!I27</f>
        <v>#N/A</v>
      </c>
      <c r="C25" s="14" t="e">
        <f>Detail!R27</f>
        <v>#N/A</v>
      </c>
      <c r="D25" s="14" t="e">
        <f>Detail!AA27</f>
        <v>#N/A</v>
      </c>
      <c r="E25" s="14" t="e">
        <f>Detail!AJ27</f>
        <v>#N/A</v>
      </c>
      <c r="F25" s="14" t="e">
        <f>Detail!AS27</f>
        <v>#N/A</v>
      </c>
      <c r="G25" s="14" t="e">
        <f>Detail!BB27</f>
        <v>#N/A</v>
      </c>
      <c r="I25" s="1">
        <f t="shared" si="1"/>
        <v>23</v>
      </c>
      <c r="J25" s="27" t="e">
        <f>Detail!J27</f>
        <v>#N/A</v>
      </c>
      <c r="K25" s="27" t="e">
        <f>Detail!S27</f>
        <v>#N/A</v>
      </c>
      <c r="L25" s="27" t="e">
        <f>Detail!AB27</f>
        <v>#N/A</v>
      </c>
      <c r="M25" s="27" t="e">
        <f>Detail!AK27</f>
        <v>#N/A</v>
      </c>
      <c r="N25" s="27" t="e">
        <f>Detail!AT27</f>
        <v>#N/A</v>
      </c>
      <c r="O25" s="27" t="e">
        <f>Detail!BC27</f>
        <v>#N/A</v>
      </c>
    </row>
    <row r="26" spans="1:15" x14ac:dyDescent="0.2">
      <c r="A26" s="1">
        <f>Detail!A28</f>
        <v>24</v>
      </c>
      <c r="B26" s="14" t="e">
        <f>Detail!I28</f>
        <v>#N/A</v>
      </c>
      <c r="C26" s="14" t="e">
        <f>Detail!R28</f>
        <v>#N/A</v>
      </c>
      <c r="D26" s="14" t="e">
        <f>Detail!AA28</f>
        <v>#N/A</v>
      </c>
      <c r="E26" s="14" t="e">
        <f>Detail!AJ28</f>
        <v>#N/A</v>
      </c>
      <c r="F26" s="14" t="e">
        <f>Detail!AS28</f>
        <v>#N/A</v>
      </c>
      <c r="G26" s="14" t="e">
        <f>Detail!BB28</f>
        <v>#N/A</v>
      </c>
      <c r="I26" s="1">
        <f t="shared" si="1"/>
        <v>24</v>
      </c>
      <c r="J26" s="27" t="e">
        <f>Detail!J28</f>
        <v>#N/A</v>
      </c>
      <c r="K26" s="27" t="e">
        <f>Detail!S28</f>
        <v>#N/A</v>
      </c>
      <c r="L26" s="27" t="e">
        <f>Detail!AB28</f>
        <v>#N/A</v>
      </c>
      <c r="M26" s="27" t="e">
        <f>Detail!AK28</f>
        <v>#N/A</v>
      </c>
      <c r="N26" s="27" t="e">
        <f>Detail!AT28</f>
        <v>#N/A</v>
      </c>
      <c r="O26" s="27" t="e">
        <f>Detail!BC28</f>
        <v>#N/A</v>
      </c>
    </row>
    <row r="27" spans="1:15" x14ac:dyDescent="0.2">
      <c r="A27" s="1">
        <f>Detail!A29</f>
        <v>25</v>
      </c>
      <c r="B27" s="14" t="e">
        <f>Detail!I29</f>
        <v>#N/A</v>
      </c>
      <c r="C27" s="14" t="e">
        <f>Detail!R29</f>
        <v>#N/A</v>
      </c>
      <c r="D27" s="14" t="e">
        <f>Detail!AA29</f>
        <v>#N/A</v>
      </c>
      <c r="E27" s="14" t="e">
        <f>Detail!AJ29</f>
        <v>#N/A</v>
      </c>
      <c r="F27" s="14" t="e">
        <f>Detail!AS29</f>
        <v>#N/A</v>
      </c>
      <c r="G27" s="14" t="e">
        <f>Detail!BB29</f>
        <v>#N/A</v>
      </c>
      <c r="I27" s="1">
        <f t="shared" si="1"/>
        <v>25</v>
      </c>
      <c r="J27" s="27" t="e">
        <f>Detail!J29</f>
        <v>#N/A</v>
      </c>
      <c r="K27" s="27" t="e">
        <f>Detail!S29</f>
        <v>#N/A</v>
      </c>
      <c r="L27" s="27" t="e">
        <f>Detail!AB29</f>
        <v>#N/A</v>
      </c>
      <c r="M27" s="27" t="e">
        <f>Detail!AK29</f>
        <v>#N/A</v>
      </c>
      <c r="N27" s="27" t="e">
        <f>Detail!AT29</f>
        <v>#N/A</v>
      </c>
      <c r="O27" s="27" t="e">
        <f>Detail!BC29</f>
        <v>#N/A</v>
      </c>
    </row>
    <row r="28" spans="1:15" x14ac:dyDescent="0.2">
      <c r="A28" s="1">
        <f>Detail!A30</f>
        <v>26</v>
      </c>
      <c r="B28" s="14" t="e">
        <f>Detail!I30</f>
        <v>#N/A</v>
      </c>
      <c r="C28" s="14" t="e">
        <f>Detail!R30</f>
        <v>#N/A</v>
      </c>
      <c r="D28" s="14" t="e">
        <f>Detail!AA30</f>
        <v>#N/A</v>
      </c>
      <c r="E28" s="14" t="e">
        <f>Detail!AJ30</f>
        <v>#N/A</v>
      </c>
      <c r="F28" s="14" t="e">
        <f>Detail!AS30</f>
        <v>#N/A</v>
      </c>
      <c r="G28" s="14" t="e">
        <f>Detail!BB30</f>
        <v>#N/A</v>
      </c>
      <c r="I28" s="1">
        <f t="shared" si="1"/>
        <v>26</v>
      </c>
      <c r="J28" s="27" t="e">
        <f>Detail!J30</f>
        <v>#N/A</v>
      </c>
      <c r="K28" s="27" t="e">
        <f>Detail!S30</f>
        <v>#N/A</v>
      </c>
      <c r="L28" s="27" t="e">
        <f>Detail!AB30</f>
        <v>#N/A</v>
      </c>
      <c r="M28" s="27" t="e">
        <f>Detail!AK30</f>
        <v>#N/A</v>
      </c>
      <c r="N28" s="27" t="e">
        <f>Detail!AT30</f>
        <v>#N/A</v>
      </c>
      <c r="O28" s="27" t="e">
        <f>Detail!BC30</f>
        <v>#N/A</v>
      </c>
    </row>
    <row r="29" spans="1:15" x14ac:dyDescent="0.2">
      <c r="A29" s="1">
        <f>Detail!A31</f>
        <v>27</v>
      </c>
      <c r="B29" s="14" t="e">
        <f>Detail!I31</f>
        <v>#N/A</v>
      </c>
      <c r="C29" s="14" t="e">
        <f>Detail!R31</f>
        <v>#N/A</v>
      </c>
      <c r="D29" s="14" t="e">
        <f>Detail!AA31</f>
        <v>#N/A</v>
      </c>
      <c r="E29" s="14" t="e">
        <f>Detail!AJ31</f>
        <v>#N/A</v>
      </c>
      <c r="F29" s="14" t="e">
        <f>Detail!AS31</f>
        <v>#N/A</v>
      </c>
      <c r="G29" s="14" t="e">
        <f>Detail!BB31</f>
        <v>#N/A</v>
      </c>
      <c r="I29" s="1">
        <f t="shared" si="1"/>
        <v>27</v>
      </c>
      <c r="J29" s="27" t="e">
        <f>Detail!J31</f>
        <v>#N/A</v>
      </c>
      <c r="K29" s="27" t="e">
        <f>Detail!S31</f>
        <v>#N/A</v>
      </c>
      <c r="L29" s="27" t="e">
        <f>Detail!AB31</f>
        <v>#N/A</v>
      </c>
      <c r="M29" s="27" t="e">
        <f>Detail!AK31</f>
        <v>#N/A</v>
      </c>
      <c r="N29" s="27" t="e">
        <f>Detail!AT31</f>
        <v>#N/A</v>
      </c>
      <c r="O29" s="27" t="e">
        <f>Detail!BC31</f>
        <v>#N/A</v>
      </c>
    </row>
    <row r="30" spans="1:15" x14ac:dyDescent="0.2">
      <c r="A30" s="1">
        <f>Detail!A32</f>
        <v>28</v>
      </c>
      <c r="B30" s="14" t="e">
        <f>Detail!I32</f>
        <v>#N/A</v>
      </c>
      <c r="C30" s="14" t="e">
        <f>Detail!R32</f>
        <v>#N/A</v>
      </c>
      <c r="D30" s="14" t="e">
        <f>Detail!AA32</f>
        <v>#N/A</v>
      </c>
      <c r="E30" s="14" t="e">
        <f>Detail!AJ32</f>
        <v>#N/A</v>
      </c>
      <c r="F30" s="14" t="e">
        <f>Detail!AS32</f>
        <v>#N/A</v>
      </c>
      <c r="G30" s="14" t="e">
        <f>Detail!BB32</f>
        <v>#N/A</v>
      </c>
      <c r="I30" s="1">
        <f t="shared" si="1"/>
        <v>28</v>
      </c>
      <c r="J30" s="27" t="e">
        <f>Detail!J32</f>
        <v>#N/A</v>
      </c>
      <c r="K30" s="27" t="e">
        <f>Detail!S32</f>
        <v>#N/A</v>
      </c>
      <c r="L30" s="27" t="e">
        <f>Detail!AB32</f>
        <v>#N/A</v>
      </c>
      <c r="M30" s="27" t="e">
        <f>Detail!AK32</f>
        <v>#N/A</v>
      </c>
      <c r="N30" s="27" t="e">
        <f>Detail!AT32</f>
        <v>#N/A</v>
      </c>
      <c r="O30" s="27" t="e">
        <f>Detail!BC32</f>
        <v>#N/A</v>
      </c>
    </row>
    <row r="31" spans="1:15" x14ac:dyDescent="0.2">
      <c r="A31" s="1">
        <f>Detail!A33</f>
        <v>29</v>
      </c>
      <c r="B31" s="14" t="e">
        <f>Detail!I33</f>
        <v>#N/A</v>
      </c>
      <c r="C31" s="14" t="e">
        <f>Detail!R33</f>
        <v>#N/A</v>
      </c>
      <c r="D31" s="14" t="e">
        <f>Detail!AA33</f>
        <v>#N/A</v>
      </c>
      <c r="E31" s="14" t="e">
        <f>Detail!AJ33</f>
        <v>#N/A</v>
      </c>
      <c r="F31" s="14" t="e">
        <f>Detail!AS33</f>
        <v>#N/A</v>
      </c>
      <c r="G31" s="14" t="e">
        <f>Detail!BB33</f>
        <v>#N/A</v>
      </c>
      <c r="I31" s="1">
        <f t="shared" si="1"/>
        <v>29</v>
      </c>
      <c r="J31" s="27" t="e">
        <f>Detail!J33</f>
        <v>#N/A</v>
      </c>
      <c r="K31" s="27" t="e">
        <f>Detail!S33</f>
        <v>#N/A</v>
      </c>
      <c r="L31" s="27" t="e">
        <f>Detail!AB33</f>
        <v>#N/A</v>
      </c>
      <c r="M31" s="27" t="e">
        <f>Detail!AK33</f>
        <v>#N/A</v>
      </c>
      <c r="N31" s="27" t="e">
        <f>Detail!AT33</f>
        <v>#N/A</v>
      </c>
      <c r="O31" s="27" t="e">
        <f>Detail!BC33</f>
        <v>#N/A</v>
      </c>
    </row>
    <row r="32" spans="1:15" x14ac:dyDescent="0.2">
      <c r="A32" s="1">
        <f>Detail!A34</f>
        <v>30</v>
      </c>
      <c r="B32" s="14" t="e">
        <f>Detail!I34</f>
        <v>#N/A</v>
      </c>
      <c r="C32" s="14" t="e">
        <f>Detail!R34</f>
        <v>#N/A</v>
      </c>
      <c r="D32" s="14" t="e">
        <f>Detail!AA34</f>
        <v>#N/A</v>
      </c>
      <c r="E32" s="14" t="e">
        <f>Detail!AJ34</f>
        <v>#N/A</v>
      </c>
      <c r="F32" s="14" t="e">
        <f>Detail!AS34</f>
        <v>#N/A</v>
      </c>
      <c r="G32" s="14" t="e">
        <f>Detail!BB34</f>
        <v>#N/A</v>
      </c>
      <c r="I32" s="1">
        <f t="shared" si="1"/>
        <v>30</v>
      </c>
      <c r="J32" s="27" t="e">
        <f>Detail!J34</f>
        <v>#N/A</v>
      </c>
      <c r="K32" s="27" t="e">
        <f>Detail!S34</f>
        <v>#N/A</v>
      </c>
      <c r="L32" s="27" t="e">
        <f>Detail!AB34</f>
        <v>#N/A</v>
      </c>
      <c r="M32" s="27" t="e">
        <f>Detail!AK34</f>
        <v>#N/A</v>
      </c>
      <c r="N32" s="27" t="e">
        <f>Detail!AT34</f>
        <v>#N/A</v>
      </c>
      <c r="O32" s="27" t="e">
        <f>Detail!BC34</f>
        <v>#N/A</v>
      </c>
    </row>
    <row r="33" spans="1:15" x14ac:dyDescent="0.2">
      <c r="A33" s="1">
        <f>Detail!A35</f>
        <v>31</v>
      </c>
      <c r="B33" s="14" t="e">
        <f>Detail!I35</f>
        <v>#N/A</v>
      </c>
      <c r="C33" s="14" t="e">
        <f>Detail!R35</f>
        <v>#N/A</v>
      </c>
      <c r="D33" s="14" t="e">
        <f>Detail!AA35</f>
        <v>#N/A</v>
      </c>
      <c r="E33" s="14" t="e">
        <f>Detail!AJ35</f>
        <v>#N/A</v>
      </c>
      <c r="F33" s="14" t="e">
        <f>Detail!AS35</f>
        <v>#N/A</v>
      </c>
      <c r="G33" s="14" t="e">
        <f>Detail!BB35</f>
        <v>#N/A</v>
      </c>
      <c r="I33" s="1">
        <f t="shared" si="1"/>
        <v>31</v>
      </c>
      <c r="J33" s="27" t="e">
        <f>Detail!J35</f>
        <v>#N/A</v>
      </c>
      <c r="K33" s="27" t="e">
        <f>Detail!S35</f>
        <v>#N/A</v>
      </c>
      <c r="L33" s="27" t="e">
        <f>Detail!AB35</f>
        <v>#N/A</v>
      </c>
      <c r="M33" s="27" t="e">
        <f>Detail!AK35</f>
        <v>#N/A</v>
      </c>
      <c r="N33" s="27" t="e">
        <f>Detail!AT35</f>
        <v>#N/A</v>
      </c>
      <c r="O33" s="27" t="e">
        <f>Detail!BC35</f>
        <v>#N/A</v>
      </c>
    </row>
    <row r="34" spans="1:15" x14ac:dyDescent="0.2">
      <c r="A34" s="1">
        <f>Detail!A36</f>
        <v>32</v>
      </c>
      <c r="B34" s="14" t="e">
        <f>Detail!I36</f>
        <v>#N/A</v>
      </c>
      <c r="C34" s="14" t="e">
        <f>Detail!R36</f>
        <v>#N/A</v>
      </c>
      <c r="D34" s="14" t="e">
        <f>Detail!AA36</f>
        <v>#N/A</v>
      </c>
      <c r="E34" s="14" t="e">
        <f>Detail!AJ36</f>
        <v>#N/A</v>
      </c>
      <c r="F34" s="14" t="e">
        <f>Detail!AS36</f>
        <v>#N/A</v>
      </c>
      <c r="G34" s="14" t="e">
        <f>Detail!BB36</f>
        <v>#N/A</v>
      </c>
      <c r="I34" s="1">
        <f t="shared" si="1"/>
        <v>32</v>
      </c>
      <c r="J34" s="27" t="e">
        <f>Detail!J36</f>
        <v>#N/A</v>
      </c>
      <c r="K34" s="27" t="e">
        <f>Detail!S36</f>
        <v>#N/A</v>
      </c>
      <c r="L34" s="27" t="e">
        <f>Detail!AB36</f>
        <v>#N/A</v>
      </c>
      <c r="M34" s="27" t="e">
        <f>Detail!AK36</f>
        <v>#N/A</v>
      </c>
      <c r="N34" s="27" t="e">
        <f>Detail!AT36</f>
        <v>#N/A</v>
      </c>
      <c r="O34" s="27" t="e">
        <f>Detail!BC36</f>
        <v>#N/A</v>
      </c>
    </row>
    <row r="35" spans="1:15" x14ac:dyDescent="0.2">
      <c r="A35" s="1">
        <f>Detail!A37</f>
        <v>33</v>
      </c>
      <c r="B35" s="14" t="e">
        <f>Detail!I37</f>
        <v>#N/A</v>
      </c>
      <c r="C35" s="14" t="e">
        <f>Detail!R37</f>
        <v>#N/A</v>
      </c>
      <c r="D35" s="14" t="e">
        <f>Detail!AA37</f>
        <v>#N/A</v>
      </c>
      <c r="E35" s="14" t="e">
        <f>Detail!AJ37</f>
        <v>#N/A</v>
      </c>
      <c r="F35" s="14" t="e">
        <f>Detail!AS37</f>
        <v>#N/A</v>
      </c>
      <c r="G35" s="14" t="e">
        <f>Detail!BB37</f>
        <v>#N/A</v>
      </c>
      <c r="I35" s="1">
        <f t="shared" si="1"/>
        <v>33</v>
      </c>
      <c r="J35" s="27" t="e">
        <f>Detail!J37</f>
        <v>#N/A</v>
      </c>
      <c r="K35" s="27" t="e">
        <f>Detail!S37</f>
        <v>#N/A</v>
      </c>
      <c r="L35" s="27" t="e">
        <f>Detail!AB37</f>
        <v>#N/A</v>
      </c>
      <c r="M35" s="27" t="e">
        <f>Detail!AK37</f>
        <v>#N/A</v>
      </c>
      <c r="N35" s="27" t="e">
        <f>Detail!AT37</f>
        <v>#N/A</v>
      </c>
      <c r="O35" s="27" t="e">
        <f>Detail!BC37</f>
        <v>#N/A</v>
      </c>
    </row>
    <row r="36" spans="1:15" x14ac:dyDescent="0.2">
      <c r="A36" s="1">
        <f>Detail!A38</f>
        <v>34</v>
      </c>
      <c r="B36" s="14" t="e">
        <f>Detail!I38</f>
        <v>#N/A</v>
      </c>
      <c r="C36" s="14" t="e">
        <f>Detail!R38</f>
        <v>#N/A</v>
      </c>
      <c r="D36" s="14" t="e">
        <f>Detail!AA38</f>
        <v>#N/A</v>
      </c>
      <c r="E36" s="14" t="e">
        <f>Detail!AJ38</f>
        <v>#N/A</v>
      </c>
      <c r="F36" s="14" t="e">
        <f>Detail!AS38</f>
        <v>#N/A</v>
      </c>
      <c r="G36" s="14" t="e">
        <f>Detail!BB38</f>
        <v>#N/A</v>
      </c>
      <c r="I36" s="1">
        <f t="shared" si="1"/>
        <v>34</v>
      </c>
      <c r="J36" s="27" t="e">
        <f>Detail!J38</f>
        <v>#N/A</v>
      </c>
      <c r="K36" s="27" t="e">
        <f>Detail!S38</f>
        <v>#N/A</v>
      </c>
      <c r="L36" s="27" t="e">
        <f>Detail!AB38</f>
        <v>#N/A</v>
      </c>
      <c r="M36" s="27" t="e">
        <f>Detail!AK38</f>
        <v>#N/A</v>
      </c>
      <c r="N36" s="27" t="e">
        <f>Detail!AT38</f>
        <v>#N/A</v>
      </c>
      <c r="O36" s="27" t="e">
        <f>Detail!BC38</f>
        <v>#N/A</v>
      </c>
    </row>
    <row r="37" spans="1:15" x14ac:dyDescent="0.2">
      <c r="A37" s="1">
        <f>Detail!A39</f>
        <v>35</v>
      </c>
      <c r="B37" s="14" t="e">
        <f>Detail!I39</f>
        <v>#N/A</v>
      </c>
      <c r="C37" s="14" t="e">
        <f>Detail!R39</f>
        <v>#N/A</v>
      </c>
      <c r="D37" s="14" t="e">
        <f>Detail!AA39</f>
        <v>#N/A</v>
      </c>
      <c r="E37" s="14" t="e">
        <f>Detail!AJ39</f>
        <v>#N/A</v>
      </c>
      <c r="F37" s="14" t="e">
        <f>Detail!AS39</f>
        <v>#N/A</v>
      </c>
      <c r="G37" s="14" t="e">
        <f>Detail!BB39</f>
        <v>#N/A</v>
      </c>
      <c r="I37" s="1">
        <f t="shared" si="1"/>
        <v>35</v>
      </c>
      <c r="J37" s="27" t="e">
        <f>Detail!J39</f>
        <v>#N/A</v>
      </c>
      <c r="K37" s="27" t="e">
        <f>Detail!S39</f>
        <v>#N/A</v>
      </c>
      <c r="L37" s="27" t="e">
        <f>Detail!AB39</f>
        <v>#N/A</v>
      </c>
      <c r="M37" s="27" t="e">
        <f>Detail!AK39</f>
        <v>#N/A</v>
      </c>
      <c r="N37" s="27" t="e">
        <f>Detail!AT39</f>
        <v>#N/A</v>
      </c>
      <c r="O37" s="27" t="e">
        <f>Detail!BC39</f>
        <v>#N/A</v>
      </c>
    </row>
    <row r="38" spans="1:15" x14ac:dyDescent="0.2">
      <c r="A38" s="1">
        <f>Detail!A40</f>
        <v>36</v>
      </c>
      <c r="B38" s="14" t="e">
        <f>Detail!I40</f>
        <v>#N/A</v>
      </c>
      <c r="C38" s="14" t="e">
        <f>Detail!R40</f>
        <v>#N/A</v>
      </c>
      <c r="D38" s="14" t="e">
        <f>Detail!AA40</f>
        <v>#N/A</v>
      </c>
      <c r="E38" s="14" t="e">
        <f>Detail!AJ40</f>
        <v>#N/A</v>
      </c>
      <c r="F38" s="14" t="e">
        <f>Detail!AS40</f>
        <v>#N/A</v>
      </c>
      <c r="G38" s="14" t="e">
        <f>Detail!BB40</f>
        <v>#N/A</v>
      </c>
      <c r="I38" s="1">
        <f t="shared" si="1"/>
        <v>36</v>
      </c>
      <c r="J38" s="27" t="e">
        <f>Detail!J40</f>
        <v>#N/A</v>
      </c>
      <c r="K38" s="27" t="e">
        <f>Detail!S40</f>
        <v>#N/A</v>
      </c>
      <c r="L38" s="27" t="e">
        <f>Detail!AB40</f>
        <v>#N/A</v>
      </c>
      <c r="M38" s="27" t="e">
        <f>Detail!AK40</f>
        <v>#N/A</v>
      </c>
      <c r="N38" s="27" t="e">
        <f>Detail!AT40</f>
        <v>#N/A</v>
      </c>
      <c r="O38" s="27" t="e">
        <f>Detail!BC40</f>
        <v>#N/A</v>
      </c>
    </row>
    <row r="39" spans="1:15" x14ac:dyDescent="0.2">
      <c r="A39" s="1">
        <f>Detail!A41</f>
        <v>37</v>
      </c>
      <c r="B39" s="14" t="e">
        <f>Detail!I41</f>
        <v>#N/A</v>
      </c>
      <c r="C39" s="14" t="e">
        <f>Detail!R41</f>
        <v>#N/A</v>
      </c>
      <c r="D39" s="14" t="e">
        <f>Detail!AA41</f>
        <v>#N/A</v>
      </c>
      <c r="E39" s="14" t="e">
        <f>Detail!AJ41</f>
        <v>#N/A</v>
      </c>
      <c r="F39" s="14" t="e">
        <f>Detail!AS41</f>
        <v>#N/A</v>
      </c>
      <c r="G39" s="14" t="e">
        <f>Detail!BB41</f>
        <v>#N/A</v>
      </c>
      <c r="I39" s="1">
        <f t="shared" si="1"/>
        <v>37</v>
      </c>
      <c r="J39" s="27" t="e">
        <f>Detail!J41</f>
        <v>#N/A</v>
      </c>
      <c r="K39" s="27" t="e">
        <f>Detail!S41</f>
        <v>#N/A</v>
      </c>
      <c r="L39" s="27" t="e">
        <f>Detail!AB41</f>
        <v>#N/A</v>
      </c>
      <c r="M39" s="27" t="e">
        <f>Detail!AK41</f>
        <v>#N/A</v>
      </c>
      <c r="N39" s="27" t="e">
        <f>Detail!AT41</f>
        <v>#N/A</v>
      </c>
      <c r="O39" s="27" t="e">
        <f>Detail!BC41</f>
        <v>#N/A</v>
      </c>
    </row>
    <row r="40" spans="1:15" x14ac:dyDescent="0.2">
      <c r="A40" s="1">
        <f>Detail!A42</f>
        <v>38</v>
      </c>
      <c r="B40" s="14" t="e">
        <f>Detail!I42</f>
        <v>#N/A</v>
      </c>
      <c r="C40" s="14" t="e">
        <f>Detail!R42</f>
        <v>#N/A</v>
      </c>
      <c r="D40" s="14" t="e">
        <f>Detail!AA42</f>
        <v>#N/A</v>
      </c>
      <c r="E40" s="14" t="e">
        <f>Detail!AJ42</f>
        <v>#N/A</v>
      </c>
      <c r="F40" s="14" t="e">
        <f>Detail!AS42</f>
        <v>#N/A</v>
      </c>
      <c r="G40" s="14" t="e">
        <f>Detail!BB42</f>
        <v>#N/A</v>
      </c>
      <c r="I40" s="1">
        <f t="shared" si="1"/>
        <v>38</v>
      </c>
      <c r="J40" s="27" t="e">
        <f>Detail!J42</f>
        <v>#N/A</v>
      </c>
      <c r="K40" s="27" t="e">
        <f>Detail!S42</f>
        <v>#N/A</v>
      </c>
      <c r="L40" s="27" t="e">
        <f>Detail!AB42</f>
        <v>#N/A</v>
      </c>
      <c r="M40" s="27" t="e">
        <f>Detail!AK42</f>
        <v>#N/A</v>
      </c>
      <c r="N40" s="27" t="e">
        <f>Detail!AT42</f>
        <v>#N/A</v>
      </c>
      <c r="O40" s="27" t="e">
        <f>Detail!BC42</f>
        <v>#N/A</v>
      </c>
    </row>
    <row r="41" spans="1:15" x14ac:dyDescent="0.2">
      <c r="A41" s="1">
        <f>Detail!A43</f>
        <v>39</v>
      </c>
      <c r="B41" s="14" t="e">
        <f>Detail!I43</f>
        <v>#N/A</v>
      </c>
      <c r="C41" s="14" t="e">
        <f>Detail!R43</f>
        <v>#N/A</v>
      </c>
      <c r="D41" s="14" t="e">
        <f>Detail!AA43</f>
        <v>#N/A</v>
      </c>
      <c r="E41" s="14" t="e">
        <f>Detail!AJ43</f>
        <v>#N/A</v>
      </c>
      <c r="F41" s="14" t="e">
        <f>Detail!AS43</f>
        <v>#N/A</v>
      </c>
      <c r="G41" s="14" t="e">
        <f>Detail!BB43</f>
        <v>#N/A</v>
      </c>
      <c r="I41" s="1">
        <f t="shared" si="1"/>
        <v>39</v>
      </c>
      <c r="J41" s="27" t="e">
        <f>Detail!J43</f>
        <v>#N/A</v>
      </c>
      <c r="K41" s="27" t="e">
        <f>Detail!S43</f>
        <v>#N/A</v>
      </c>
      <c r="L41" s="27" t="e">
        <f>Detail!AB43</f>
        <v>#N/A</v>
      </c>
      <c r="M41" s="27" t="e">
        <f>Detail!AK43</f>
        <v>#N/A</v>
      </c>
      <c r="N41" s="27" t="e">
        <f>Detail!AT43</f>
        <v>#N/A</v>
      </c>
      <c r="O41" s="27" t="e">
        <f>Detail!BC43</f>
        <v>#N/A</v>
      </c>
    </row>
    <row r="42" spans="1:15" x14ac:dyDescent="0.2">
      <c r="A42" s="1">
        <f>Detail!A44</f>
        <v>40</v>
      </c>
      <c r="B42" s="14" t="e">
        <f>Detail!I44</f>
        <v>#N/A</v>
      </c>
      <c r="C42" s="14" t="e">
        <f>Detail!R44</f>
        <v>#N/A</v>
      </c>
      <c r="D42" s="14" t="e">
        <f>Detail!AA44</f>
        <v>#N/A</v>
      </c>
      <c r="E42" s="14" t="e">
        <f>Detail!AJ44</f>
        <v>#N/A</v>
      </c>
      <c r="F42" s="14" t="e">
        <f>Detail!AS44</f>
        <v>#N/A</v>
      </c>
      <c r="G42" s="14" t="e">
        <f>Detail!BB44</f>
        <v>#N/A</v>
      </c>
      <c r="I42" s="1">
        <f t="shared" si="1"/>
        <v>40</v>
      </c>
      <c r="J42" s="27" t="e">
        <f>Detail!J44</f>
        <v>#N/A</v>
      </c>
      <c r="K42" s="27" t="e">
        <f>Detail!S44</f>
        <v>#N/A</v>
      </c>
      <c r="L42" s="27" t="e">
        <f>Detail!AB44</f>
        <v>#N/A</v>
      </c>
      <c r="M42" s="27" t="e">
        <f>Detail!AK44</f>
        <v>#N/A</v>
      </c>
      <c r="N42" s="27" t="e">
        <f>Detail!AT44</f>
        <v>#N/A</v>
      </c>
      <c r="O42" s="27" t="e">
        <f>Detail!BC44</f>
        <v>#N/A</v>
      </c>
    </row>
    <row r="43" spans="1:15" x14ac:dyDescent="0.2">
      <c r="A43" s="1">
        <f>Detail!A45</f>
        <v>41</v>
      </c>
      <c r="B43" s="14" t="e">
        <f>Detail!I45</f>
        <v>#N/A</v>
      </c>
      <c r="C43" s="14" t="e">
        <f>Detail!R45</f>
        <v>#N/A</v>
      </c>
      <c r="D43" s="14" t="e">
        <f>Detail!AA45</f>
        <v>#N/A</v>
      </c>
      <c r="E43" s="14" t="e">
        <f>Detail!AJ45</f>
        <v>#N/A</v>
      </c>
      <c r="F43" s="14" t="e">
        <f>Detail!AS45</f>
        <v>#N/A</v>
      </c>
      <c r="G43" s="14" t="e">
        <f>Detail!BB45</f>
        <v>#N/A</v>
      </c>
      <c r="I43" s="1">
        <f t="shared" si="1"/>
        <v>41</v>
      </c>
      <c r="J43" s="27" t="e">
        <f>Detail!J45</f>
        <v>#N/A</v>
      </c>
      <c r="K43" s="27" t="e">
        <f>Detail!S45</f>
        <v>#N/A</v>
      </c>
      <c r="L43" s="27" t="e">
        <f>Detail!AB45</f>
        <v>#N/A</v>
      </c>
      <c r="M43" s="27" t="e">
        <f>Detail!AK45</f>
        <v>#N/A</v>
      </c>
      <c r="N43" s="27" t="e">
        <f>Detail!AT45</f>
        <v>#N/A</v>
      </c>
      <c r="O43" s="27" t="e">
        <f>Detail!BC45</f>
        <v>#N/A</v>
      </c>
    </row>
    <row r="44" spans="1:15" x14ac:dyDescent="0.2">
      <c r="A44" s="1">
        <f>Detail!A46</f>
        <v>42</v>
      </c>
      <c r="B44" s="14" t="e">
        <f>Detail!I46</f>
        <v>#N/A</v>
      </c>
      <c r="C44" s="14" t="e">
        <f>Detail!R46</f>
        <v>#N/A</v>
      </c>
      <c r="D44" s="14" t="e">
        <f>Detail!AA46</f>
        <v>#N/A</v>
      </c>
      <c r="E44" s="14" t="e">
        <f>Detail!AJ46</f>
        <v>#N/A</v>
      </c>
      <c r="F44" s="14" t="e">
        <f>Detail!AS46</f>
        <v>#N/A</v>
      </c>
      <c r="G44" s="14" t="e">
        <f>Detail!BB46</f>
        <v>#N/A</v>
      </c>
      <c r="I44" s="1">
        <f t="shared" si="1"/>
        <v>42</v>
      </c>
      <c r="J44" s="27" t="e">
        <f>Detail!J46</f>
        <v>#N/A</v>
      </c>
      <c r="K44" s="27" t="e">
        <f>Detail!S46</f>
        <v>#N/A</v>
      </c>
      <c r="L44" s="27" t="e">
        <f>Detail!AB46</f>
        <v>#N/A</v>
      </c>
      <c r="M44" s="27" t="e">
        <f>Detail!AK46</f>
        <v>#N/A</v>
      </c>
      <c r="N44" s="27" t="e">
        <f>Detail!AT46</f>
        <v>#N/A</v>
      </c>
      <c r="O44" s="27" t="e">
        <f>Detail!BC46</f>
        <v>#N/A</v>
      </c>
    </row>
    <row r="45" spans="1:15" x14ac:dyDescent="0.2">
      <c r="A45" s="1">
        <f>Detail!A47</f>
        <v>43</v>
      </c>
      <c r="B45" s="14" t="e">
        <f>Detail!I47</f>
        <v>#N/A</v>
      </c>
      <c r="C45" s="14" t="e">
        <f>Detail!R47</f>
        <v>#N/A</v>
      </c>
      <c r="D45" s="14" t="e">
        <f>Detail!AA47</f>
        <v>#N/A</v>
      </c>
      <c r="E45" s="14" t="e">
        <f>Detail!AJ47</f>
        <v>#N/A</v>
      </c>
      <c r="F45" s="14" t="e">
        <f>Detail!AS47</f>
        <v>#N/A</v>
      </c>
      <c r="G45" s="14" t="e">
        <f>Detail!BB47</f>
        <v>#N/A</v>
      </c>
      <c r="I45" s="1">
        <f t="shared" si="1"/>
        <v>43</v>
      </c>
      <c r="J45" s="27" t="e">
        <f>Detail!J47</f>
        <v>#N/A</v>
      </c>
      <c r="K45" s="27" t="e">
        <f>Detail!S47</f>
        <v>#N/A</v>
      </c>
      <c r="L45" s="27" t="e">
        <f>Detail!AB47</f>
        <v>#N/A</v>
      </c>
      <c r="M45" s="27" t="e">
        <f>Detail!AK47</f>
        <v>#N/A</v>
      </c>
      <c r="N45" s="27" t="e">
        <f>Detail!AT47</f>
        <v>#N/A</v>
      </c>
      <c r="O45" s="27" t="e">
        <f>Detail!BC47</f>
        <v>#N/A</v>
      </c>
    </row>
    <row r="46" spans="1:15" x14ac:dyDescent="0.2">
      <c r="A46" s="1">
        <f>Detail!A48</f>
        <v>44</v>
      </c>
      <c r="B46" s="14" t="e">
        <f>Detail!I48</f>
        <v>#N/A</v>
      </c>
      <c r="C46" s="14" t="e">
        <f>Detail!R48</f>
        <v>#N/A</v>
      </c>
      <c r="D46" s="14" t="e">
        <f>Detail!AA48</f>
        <v>#N/A</v>
      </c>
      <c r="E46" s="14" t="e">
        <f>Detail!AJ48</f>
        <v>#N/A</v>
      </c>
      <c r="F46" s="14" t="e">
        <f>Detail!AS48</f>
        <v>#N/A</v>
      </c>
      <c r="G46" s="14" t="e">
        <f>Detail!BB48</f>
        <v>#N/A</v>
      </c>
      <c r="I46" s="1">
        <f t="shared" si="1"/>
        <v>44</v>
      </c>
      <c r="J46" s="27" t="e">
        <f>Detail!J48</f>
        <v>#N/A</v>
      </c>
      <c r="K46" s="27" t="e">
        <f>Detail!S48</f>
        <v>#N/A</v>
      </c>
      <c r="L46" s="27" t="e">
        <f>Detail!AB48</f>
        <v>#N/A</v>
      </c>
      <c r="M46" s="27" t="e">
        <f>Detail!AK48</f>
        <v>#N/A</v>
      </c>
      <c r="N46" s="27" t="e">
        <f>Detail!AT48</f>
        <v>#N/A</v>
      </c>
      <c r="O46" s="27" t="e">
        <f>Detail!BC48</f>
        <v>#N/A</v>
      </c>
    </row>
    <row r="47" spans="1:15" x14ac:dyDescent="0.2">
      <c r="A47" s="1">
        <f>Detail!A49</f>
        <v>45</v>
      </c>
      <c r="B47" s="14" t="e">
        <f>Detail!I49</f>
        <v>#N/A</v>
      </c>
      <c r="C47" s="14" t="e">
        <f>Detail!R49</f>
        <v>#N/A</v>
      </c>
      <c r="D47" s="14" t="e">
        <f>Detail!AA49</f>
        <v>#N/A</v>
      </c>
      <c r="E47" s="14" t="e">
        <f>Detail!AJ49</f>
        <v>#N/A</v>
      </c>
      <c r="F47" s="14" t="e">
        <f>Detail!AS49</f>
        <v>#N/A</v>
      </c>
      <c r="G47" s="14" t="e">
        <f>Detail!BB49</f>
        <v>#N/A</v>
      </c>
      <c r="I47" s="1">
        <f t="shared" si="1"/>
        <v>45</v>
      </c>
      <c r="J47" s="27" t="e">
        <f>Detail!J49</f>
        <v>#N/A</v>
      </c>
      <c r="K47" s="27" t="e">
        <f>Detail!S49</f>
        <v>#N/A</v>
      </c>
      <c r="L47" s="27" t="e">
        <f>Detail!AB49</f>
        <v>#N/A</v>
      </c>
      <c r="M47" s="27" t="e">
        <f>Detail!AK49</f>
        <v>#N/A</v>
      </c>
      <c r="N47" s="27" t="e">
        <f>Detail!AT49</f>
        <v>#N/A</v>
      </c>
      <c r="O47" s="27" t="e">
        <f>Detail!BC49</f>
        <v>#N/A</v>
      </c>
    </row>
    <row r="48" spans="1:15" x14ac:dyDescent="0.2">
      <c r="A48" s="1">
        <f>Detail!A50</f>
        <v>46</v>
      </c>
      <c r="B48" s="14" t="e">
        <f>Detail!I50</f>
        <v>#N/A</v>
      </c>
      <c r="C48" s="14" t="e">
        <f>Detail!R50</f>
        <v>#N/A</v>
      </c>
      <c r="D48" s="14" t="e">
        <f>Detail!AA50</f>
        <v>#N/A</v>
      </c>
      <c r="E48" s="14" t="e">
        <f>Detail!AJ50</f>
        <v>#N/A</v>
      </c>
      <c r="F48" s="14" t="e">
        <f>Detail!AS50</f>
        <v>#N/A</v>
      </c>
      <c r="G48" s="14" t="e">
        <f>Detail!BB50</f>
        <v>#N/A</v>
      </c>
      <c r="I48" s="1">
        <f t="shared" si="1"/>
        <v>46</v>
      </c>
      <c r="J48" s="27" t="e">
        <f>Detail!J50</f>
        <v>#N/A</v>
      </c>
      <c r="K48" s="27" t="e">
        <f>Detail!S50</f>
        <v>#N/A</v>
      </c>
      <c r="L48" s="27" t="e">
        <f>Detail!AB50</f>
        <v>#N/A</v>
      </c>
      <c r="M48" s="27" t="e">
        <f>Detail!AK50</f>
        <v>#N/A</v>
      </c>
      <c r="N48" s="27" t="e">
        <f>Detail!AT50</f>
        <v>#N/A</v>
      </c>
      <c r="O48" s="27" t="e">
        <f>Detail!BC50</f>
        <v>#N/A</v>
      </c>
    </row>
    <row r="49" spans="1:15" x14ac:dyDescent="0.2">
      <c r="A49" s="1">
        <f>Detail!A51</f>
        <v>47</v>
      </c>
      <c r="B49" s="14" t="e">
        <f>Detail!I51</f>
        <v>#N/A</v>
      </c>
      <c r="C49" s="14" t="e">
        <f>Detail!R51</f>
        <v>#N/A</v>
      </c>
      <c r="D49" s="14" t="e">
        <f>Detail!AA51</f>
        <v>#N/A</v>
      </c>
      <c r="E49" s="14" t="e">
        <f>Detail!AJ51</f>
        <v>#N/A</v>
      </c>
      <c r="F49" s="14" t="e">
        <f>Detail!AS51</f>
        <v>#N/A</v>
      </c>
      <c r="G49" s="14" t="e">
        <f>Detail!BB51</f>
        <v>#N/A</v>
      </c>
      <c r="I49" s="1">
        <f t="shared" si="1"/>
        <v>47</v>
      </c>
      <c r="J49" s="27" t="e">
        <f>Detail!J51</f>
        <v>#N/A</v>
      </c>
      <c r="K49" s="27" t="e">
        <f>Detail!S51</f>
        <v>#N/A</v>
      </c>
      <c r="L49" s="27" t="e">
        <f>Detail!AB51</f>
        <v>#N/A</v>
      </c>
      <c r="M49" s="27" t="e">
        <f>Detail!AK51</f>
        <v>#N/A</v>
      </c>
      <c r="N49" s="27" t="e">
        <f>Detail!AT51</f>
        <v>#N/A</v>
      </c>
      <c r="O49" s="27" t="e">
        <f>Detail!BC51</f>
        <v>#N/A</v>
      </c>
    </row>
    <row r="50" spans="1:15" x14ac:dyDescent="0.2">
      <c r="A50" s="1">
        <f>Detail!A52</f>
        <v>48</v>
      </c>
      <c r="B50" s="14" t="e">
        <f>Detail!I52</f>
        <v>#N/A</v>
      </c>
      <c r="C50" s="14" t="e">
        <f>Detail!R52</f>
        <v>#N/A</v>
      </c>
      <c r="D50" s="14" t="e">
        <f>Detail!AA52</f>
        <v>#N/A</v>
      </c>
      <c r="E50" s="14" t="e">
        <f>Detail!AJ52</f>
        <v>#N/A</v>
      </c>
      <c r="F50" s="14" t="e">
        <f>Detail!AS52</f>
        <v>#N/A</v>
      </c>
      <c r="G50" s="14" t="e">
        <f>Detail!BB52</f>
        <v>#N/A</v>
      </c>
      <c r="I50" s="1">
        <f t="shared" si="1"/>
        <v>48</v>
      </c>
      <c r="J50" s="27" t="e">
        <f>Detail!J52</f>
        <v>#N/A</v>
      </c>
      <c r="K50" s="27" t="e">
        <f>Detail!S52</f>
        <v>#N/A</v>
      </c>
      <c r="L50" s="27" t="e">
        <f>Detail!AB52</f>
        <v>#N/A</v>
      </c>
      <c r="M50" s="27" t="e">
        <f>Detail!AK52</f>
        <v>#N/A</v>
      </c>
      <c r="N50" s="27" t="e">
        <f>Detail!AT52</f>
        <v>#N/A</v>
      </c>
      <c r="O50" s="27" t="e">
        <f>Detail!BC52</f>
        <v>#N/A</v>
      </c>
    </row>
    <row r="51" spans="1:15" x14ac:dyDescent="0.2">
      <c r="A51" s="1">
        <f>Detail!A53</f>
        <v>49</v>
      </c>
      <c r="B51" s="14" t="e">
        <f>Detail!I53</f>
        <v>#N/A</v>
      </c>
      <c r="C51" s="14" t="e">
        <f>Detail!R53</f>
        <v>#N/A</v>
      </c>
      <c r="D51" s="14" t="e">
        <f>Detail!AA53</f>
        <v>#N/A</v>
      </c>
      <c r="E51" s="14" t="e">
        <f>Detail!AJ53</f>
        <v>#N/A</v>
      </c>
      <c r="F51" s="14" t="e">
        <f>Detail!AS53</f>
        <v>#N/A</v>
      </c>
      <c r="G51" s="14" t="e">
        <f>Detail!BB53</f>
        <v>#N/A</v>
      </c>
      <c r="I51" s="1">
        <f t="shared" si="1"/>
        <v>49</v>
      </c>
      <c r="J51" s="27" t="e">
        <f>Detail!J53</f>
        <v>#N/A</v>
      </c>
      <c r="K51" s="27" t="e">
        <f>Detail!S53</f>
        <v>#N/A</v>
      </c>
      <c r="L51" s="27" t="e">
        <f>Detail!AB53</f>
        <v>#N/A</v>
      </c>
      <c r="M51" s="27" t="e">
        <f>Detail!AK53</f>
        <v>#N/A</v>
      </c>
      <c r="N51" s="27" t="e">
        <f>Detail!AT53</f>
        <v>#N/A</v>
      </c>
      <c r="O51" s="27" t="e">
        <f>Detail!BC53</f>
        <v>#N/A</v>
      </c>
    </row>
    <row r="52" spans="1:15" x14ac:dyDescent="0.2">
      <c r="A52" s="1">
        <f>Detail!A54</f>
        <v>50</v>
      </c>
      <c r="B52" s="14" t="e">
        <f>Detail!I54</f>
        <v>#N/A</v>
      </c>
      <c r="C52" s="14" t="e">
        <f>Detail!R54</f>
        <v>#N/A</v>
      </c>
      <c r="D52" s="14" t="e">
        <f>Detail!AA54</f>
        <v>#N/A</v>
      </c>
      <c r="E52" s="14" t="e">
        <f>Detail!AJ54</f>
        <v>#N/A</v>
      </c>
      <c r="F52" s="14" t="e">
        <f>Detail!AS54</f>
        <v>#N/A</v>
      </c>
      <c r="G52" s="14" t="e">
        <f>Detail!BB54</f>
        <v>#N/A</v>
      </c>
      <c r="I52" s="1">
        <f t="shared" si="1"/>
        <v>50</v>
      </c>
      <c r="J52" s="27" t="e">
        <f>Detail!J54</f>
        <v>#N/A</v>
      </c>
      <c r="K52" s="27" t="e">
        <f>Detail!S54</f>
        <v>#N/A</v>
      </c>
      <c r="L52" s="27" t="e">
        <f>Detail!AB54</f>
        <v>#N/A</v>
      </c>
      <c r="M52" s="27" t="e">
        <f>Detail!AK54</f>
        <v>#N/A</v>
      </c>
      <c r="N52" s="27" t="e">
        <f>Detail!AT54</f>
        <v>#N/A</v>
      </c>
      <c r="O52" s="27" t="e">
        <f>Detail!BC54</f>
        <v>#N/A</v>
      </c>
    </row>
    <row r="53" spans="1:15" x14ac:dyDescent="0.2">
      <c r="A53" s="1">
        <f>Detail!A55</f>
        <v>51</v>
      </c>
      <c r="B53" s="14" t="e">
        <f>Detail!I55</f>
        <v>#N/A</v>
      </c>
      <c r="C53" s="14" t="e">
        <f>Detail!R55</f>
        <v>#N/A</v>
      </c>
      <c r="D53" s="14" t="e">
        <f>Detail!AA55</f>
        <v>#N/A</v>
      </c>
      <c r="E53" s="14" t="e">
        <f>Detail!AJ55</f>
        <v>#N/A</v>
      </c>
      <c r="F53" s="14" t="e">
        <f>Detail!AS55</f>
        <v>#N/A</v>
      </c>
      <c r="G53" s="14" t="e">
        <f>Detail!BB55</f>
        <v>#N/A</v>
      </c>
      <c r="I53" s="1">
        <f t="shared" si="1"/>
        <v>51</v>
      </c>
      <c r="J53" s="27" t="e">
        <f>Detail!J55</f>
        <v>#N/A</v>
      </c>
      <c r="K53" s="27" t="e">
        <f>Detail!S55</f>
        <v>#N/A</v>
      </c>
      <c r="L53" s="27" t="e">
        <f>Detail!AB55</f>
        <v>#N/A</v>
      </c>
      <c r="M53" s="27" t="e">
        <f>Detail!AK55</f>
        <v>#N/A</v>
      </c>
      <c r="N53" s="27" t="e">
        <f>Detail!AT55</f>
        <v>#N/A</v>
      </c>
      <c r="O53" s="27" t="e">
        <f>Detail!BC55</f>
        <v>#N/A</v>
      </c>
    </row>
    <row r="54" spans="1:15" x14ac:dyDescent="0.2">
      <c r="A54" s="1">
        <f>Detail!A56</f>
        <v>52</v>
      </c>
      <c r="B54" s="14" t="e">
        <f>Detail!I56</f>
        <v>#N/A</v>
      </c>
      <c r="C54" s="14" t="e">
        <f>Detail!R56</f>
        <v>#N/A</v>
      </c>
      <c r="D54" s="14" t="e">
        <f>Detail!AA56</f>
        <v>#N/A</v>
      </c>
      <c r="E54" s="14" t="e">
        <f>Detail!AJ56</f>
        <v>#N/A</v>
      </c>
      <c r="F54" s="14" t="e">
        <f>Detail!AS56</f>
        <v>#N/A</v>
      </c>
      <c r="G54" s="14" t="e">
        <f>Detail!BB56</f>
        <v>#N/A</v>
      </c>
      <c r="I54" s="1">
        <f t="shared" si="1"/>
        <v>52</v>
      </c>
      <c r="J54" s="27" t="e">
        <f>Detail!J56</f>
        <v>#N/A</v>
      </c>
      <c r="K54" s="27" t="e">
        <f>Detail!S56</f>
        <v>#N/A</v>
      </c>
      <c r="L54" s="27" t="e">
        <f>Detail!AB56</f>
        <v>#N/A</v>
      </c>
      <c r="M54" s="27" t="e">
        <f>Detail!AK56</f>
        <v>#N/A</v>
      </c>
      <c r="N54" s="27" t="e">
        <f>Detail!AT56</f>
        <v>#N/A</v>
      </c>
      <c r="O54" s="27" t="e">
        <f>Detail!BC56</f>
        <v>#N/A</v>
      </c>
    </row>
    <row r="55" spans="1:15" x14ac:dyDescent="0.2">
      <c r="A55" s="1">
        <f>Detail!A57</f>
        <v>53</v>
      </c>
      <c r="B55" s="14" t="e">
        <f>Detail!I57</f>
        <v>#N/A</v>
      </c>
      <c r="C55" s="14" t="e">
        <f>Detail!R57</f>
        <v>#N/A</v>
      </c>
      <c r="D55" s="14" t="e">
        <f>Detail!AA57</f>
        <v>#N/A</v>
      </c>
      <c r="E55" s="14" t="e">
        <f>Detail!AJ57</f>
        <v>#N/A</v>
      </c>
      <c r="F55" s="14" t="e">
        <f>Detail!AS57</f>
        <v>#N/A</v>
      </c>
      <c r="G55" s="14" t="e">
        <f>Detail!BB57</f>
        <v>#N/A</v>
      </c>
      <c r="I55" s="1">
        <f t="shared" si="1"/>
        <v>53</v>
      </c>
      <c r="J55" s="27" t="e">
        <f>Detail!J57</f>
        <v>#N/A</v>
      </c>
      <c r="K55" s="27" t="e">
        <f>Detail!S57</f>
        <v>#N/A</v>
      </c>
      <c r="L55" s="27" t="e">
        <f>Detail!AB57</f>
        <v>#N/A</v>
      </c>
      <c r="M55" s="27" t="e">
        <f>Detail!AK57</f>
        <v>#N/A</v>
      </c>
      <c r="N55" s="27" t="e">
        <f>Detail!AT57</f>
        <v>#N/A</v>
      </c>
      <c r="O55" s="27" t="e">
        <f>Detail!BC57</f>
        <v>#N/A</v>
      </c>
    </row>
    <row r="56" spans="1:15" x14ac:dyDescent="0.2">
      <c r="A56" s="1">
        <f>Detail!A58</f>
        <v>54</v>
      </c>
      <c r="B56" s="14" t="e">
        <f>Detail!I58</f>
        <v>#N/A</v>
      </c>
      <c r="C56" s="14" t="e">
        <f>Detail!R58</f>
        <v>#N/A</v>
      </c>
      <c r="D56" s="14" t="e">
        <f>Detail!AA58</f>
        <v>#N/A</v>
      </c>
      <c r="E56" s="14" t="e">
        <f>Detail!AJ58</f>
        <v>#N/A</v>
      </c>
      <c r="F56" s="14" t="e">
        <f>Detail!AS58</f>
        <v>#N/A</v>
      </c>
      <c r="G56" s="14" t="e">
        <f>Detail!BB58</f>
        <v>#N/A</v>
      </c>
      <c r="I56" s="1">
        <f t="shared" si="1"/>
        <v>54</v>
      </c>
      <c r="J56" s="27" t="e">
        <f>Detail!J58</f>
        <v>#N/A</v>
      </c>
      <c r="K56" s="27" t="e">
        <f>Detail!S58</f>
        <v>#N/A</v>
      </c>
      <c r="L56" s="27" t="e">
        <f>Detail!AB58</f>
        <v>#N/A</v>
      </c>
      <c r="M56" s="27" t="e">
        <f>Detail!AK58</f>
        <v>#N/A</v>
      </c>
      <c r="N56" s="27" t="e">
        <f>Detail!AT58</f>
        <v>#N/A</v>
      </c>
      <c r="O56" s="27" t="e">
        <f>Detail!BC58</f>
        <v>#N/A</v>
      </c>
    </row>
    <row r="57" spans="1:15" x14ac:dyDescent="0.2">
      <c r="A57" s="1">
        <f>Detail!A59</f>
        <v>55</v>
      </c>
      <c r="B57" s="14" t="e">
        <f>Detail!I59</f>
        <v>#N/A</v>
      </c>
      <c r="C57" s="14" t="e">
        <f>Detail!R59</f>
        <v>#N/A</v>
      </c>
      <c r="D57" s="14" t="e">
        <f>Detail!AA59</f>
        <v>#N/A</v>
      </c>
      <c r="E57" s="14" t="e">
        <f>Detail!AJ59</f>
        <v>#N/A</v>
      </c>
      <c r="F57" s="14" t="e">
        <f>Detail!AS59</f>
        <v>#N/A</v>
      </c>
      <c r="G57" s="14" t="e">
        <f>Detail!BB59</f>
        <v>#N/A</v>
      </c>
      <c r="I57" s="1">
        <f t="shared" si="1"/>
        <v>55</v>
      </c>
      <c r="J57" s="27" t="e">
        <f>Detail!J59</f>
        <v>#N/A</v>
      </c>
      <c r="K57" s="27" t="e">
        <f>Detail!S59</f>
        <v>#N/A</v>
      </c>
      <c r="L57" s="27" t="e">
        <f>Detail!AB59</f>
        <v>#N/A</v>
      </c>
      <c r="M57" s="27" t="e">
        <f>Detail!AK59</f>
        <v>#N/A</v>
      </c>
      <c r="N57" s="27" t="e">
        <f>Detail!AT59</f>
        <v>#N/A</v>
      </c>
      <c r="O57" s="27" t="e">
        <f>Detail!BC59</f>
        <v>#N/A</v>
      </c>
    </row>
    <row r="58" spans="1:15" x14ac:dyDescent="0.2">
      <c r="A58" s="1">
        <f>Detail!A60</f>
        <v>56</v>
      </c>
      <c r="B58" s="14" t="e">
        <f>Detail!I60</f>
        <v>#N/A</v>
      </c>
      <c r="C58" s="14" t="e">
        <f>Detail!R60</f>
        <v>#N/A</v>
      </c>
      <c r="D58" s="14" t="e">
        <f>Detail!AA60</f>
        <v>#N/A</v>
      </c>
      <c r="E58" s="14" t="e">
        <f>Detail!AJ60</f>
        <v>#N/A</v>
      </c>
      <c r="F58" s="14" t="e">
        <f>Detail!AS60</f>
        <v>#N/A</v>
      </c>
      <c r="G58" s="14" t="e">
        <f>Detail!BB60</f>
        <v>#N/A</v>
      </c>
      <c r="I58" s="1">
        <f t="shared" si="1"/>
        <v>56</v>
      </c>
      <c r="J58" s="27" t="e">
        <f>Detail!J60</f>
        <v>#N/A</v>
      </c>
      <c r="K58" s="27" t="e">
        <f>Detail!S60</f>
        <v>#N/A</v>
      </c>
      <c r="L58" s="27" t="e">
        <f>Detail!AB60</f>
        <v>#N/A</v>
      </c>
      <c r="M58" s="27" t="e">
        <f>Detail!AK60</f>
        <v>#N/A</v>
      </c>
      <c r="N58" s="27" t="e">
        <f>Detail!AT60</f>
        <v>#N/A</v>
      </c>
      <c r="O58" s="27" t="e">
        <f>Detail!BC60</f>
        <v>#N/A</v>
      </c>
    </row>
    <row r="59" spans="1:15" x14ac:dyDescent="0.2">
      <c r="A59" s="1">
        <f>Detail!A61</f>
        <v>57</v>
      </c>
      <c r="B59" s="14" t="e">
        <f>Detail!I61</f>
        <v>#N/A</v>
      </c>
      <c r="C59" s="14" t="e">
        <f>Detail!R61</f>
        <v>#N/A</v>
      </c>
      <c r="D59" s="14" t="e">
        <f>Detail!AA61</f>
        <v>#N/A</v>
      </c>
      <c r="E59" s="14" t="e">
        <f>Detail!AJ61</f>
        <v>#N/A</v>
      </c>
      <c r="F59" s="14" t="e">
        <f>Detail!AS61</f>
        <v>#N/A</v>
      </c>
      <c r="G59" s="14" t="e">
        <f>Detail!BB61</f>
        <v>#N/A</v>
      </c>
      <c r="I59" s="1">
        <f t="shared" si="1"/>
        <v>57</v>
      </c>
      <c r="J59" s="27" t="e">
        <f>Detail!J61</f>
        <v>#N/A</v>
      </c>
      <c r="K59" s="27" t="e">
        <f>Detail!S61</f>
        <v>#N/A</v>
      </c>
      <c r="L59" s="27" t="e">
        <f>Detail!AB61</f>
        <v>#N/A</v>
      </c>
      <c r="M59" s="27" t="e">
        <f>Detail!AK61</f>
        <v>#N/A</v>
      </c>
      <c r="N59" s="27" t="e">
        <f>Detail!AT61</f>
        <v>#N/A</v>
      </c>
      <c r="O59" s="27" t="e">
        <f>Detail!BC61</f>
        <v>#N/A</v>
      </c>
    </row>
    <row r="60" spans="1:15" x14ac:dyDescent="0.2">
      <c r="A60" s="1">
        <f>Detail!A62</f>
        <v>58</v>
      </c>
      <c r="B60" s="14" t="e">
        <f>Detail!I62</f>
        <v>#N/A</v>
      </c>
      <c r="C60" s="14" t="e">
        <f>Detail!R62</f>
        <v>#N/A</v>
      </c>
      <c r="D60" s="14" t="e">
        <f>Detail!AA62</f>
        <v>#N/A</v>
      </c>
      <c r="E60" s="14" t="e">
        <f>Detail!AJ62</f>
        <v>#N/A</v>
      </c>
      <c r="F60" s="14" t="e">
        <f>Detail!AS62</f>
        <v>#N/A</v>
      </c>
      <c r="G60" s="14" t="e">
        <f>Detail!BB62</f>
        <v>#N/A</v>
      </c>
      <c r="I60" s="1">
        <f t="shared" si="1"/>
        <v>58</v>
      </c>
      <c r="J60" s="27" t="e">
        <f>Detail!J62</f>
        <v>#N/A</v>
      </c>
      <c r="K60" s="27" t="e">
        <f>Detail!S62</f>
        <v>#N/A</v>
      </c>
      <c r="L60" s="27" t="e">
        <f>Detail!AB62</f>
        <v>#N/A</v>
      </c>
      <c r="M60" s="27" t="e">
        <f>Detail!AK62</f>
        <v>#N/A</v>
      </c>
      <c r="N60" s="27" t="e">
        <f>Detail!AT62</f>
        <v>#N/A</v>
      </c>
      <c r="O60" s="27" t="e">
        <f>Detail!BC62</f>
        <v>#N/A</v>
      </c>
    </row>
    <row r="61" spans="1:15" x14ac:dyDescent="0.2">
      <c r="A61" s="1">
        <f>Detail!A63</f>
        <v>59</v>
      </c>
      <c r="B61" s="14" t="e">
        <f>Detail!I63</f>
        <v>#N/A</v>
      </c>
      <c r="C61" s="14" t="e">
        <f>Detail!R63</f>
        <v>#N/A</v>
      </c>
      <c r="D61" s="14" t="e">
        <f>Detail!AA63</f>
        <v>#N/A</v>
      </c>
      <c r="E61" s="14" t="e">
        <f>Detail!AJ63</f>
        <v>#N/A</v>
      </c>
      <c r="F61" s="14" t="e">
        <f>Detail!AS63</f>
        <v>#N/A</v>
      </c>
      <c r="G61" s="14" t="e">
        <f>Detail!BB63</f>
        <v>#N/A</v>
      </c>
      <c r="I61" s="1">
        <f t="shared" si="1"/>
        <v>59</v>
      </c>
      <c r="J61" s="27" t="e">
        <f>Detail!J63</f>
        <v>#N/A</v>
      </c>
      <c r="K61" s="27" t="e">
        <f>Detail!S63</f>
        <v>#N/A</v>
      </c>
      <c r="L61" s="27" t="e">
        <f>Detail!AB63</f>
        <v>#N/A</v>
      </c>
      <c r="M61" s="27" t="e">
        <f>Detail!AK63</f>
        <v>#N/A</v>
      </c>
      <c r="N61" s="27" t="e">
        <f>Detail!AT63</f>
        <v>#N/A</v>
      </c>
      <c r="O61" s="27" t="e">
        <f>Detail!BC63</f>
        <v>#N/A</v>
      </c>
    </row>
    <row r="62" spans="1:15" x14ac:dyDescent="0.2">
      <c r="A62" s="1">
        <f>Detail!A64</f>
        <v>60</v>
      </c>
      <c r="B62" s="14" t="e">
        <f>Detail!I64</f>
        <v>#N/A</v>
      </c>
      <c r="C62" s="14" t="e">
        <f>Detail!R64</f>
        <v>#N/A</v>
      </c>
      <c r="D62" s="14" t="e">
        <f>Detail!AA64</f>
        <v>#N/A</v>
      </c>
      <c r="E62" s="14" t="e">
        <f>Detail!AJ64</f>
        <v>#N/A</v>
      </c>
      <c r="F62" s="14" t="e">
        <f>Detail!AS64</f>
        <v>#N/A</v>
      </c>
      <c r="G62" s="14" t="e">
        <f>Detail!BB64</f>
        <v>#N/A</v>
      </c>
      <c r="I62" s="1">
        <f t="shared" si="1"/>
        <v>60</v>
      </c>
      <c r="J62" s="27" t="e">
        <f>Detail!J64</f>
        <v>#N/A</v>
      </c>
      <c r="K62" s="27" t="e">
        <f>Detail!S64</f>
        <v>#N/A</v>
      </c>
      <c r="L62" s="27" t="e">
        <f>Detail!AB64</f>
        <v>#N/A</v>
      </c>
      <c r="M62" s="27" t="e">
        <f>Detail!AK64</f>
        <v>#N/A</v>
      </c>
      <c r="N62" s="27" t="e">
        <f>Detail!AT64</f>
        <v>#N/A</v>
      </c>
      <c r="O62" s="27" t="e">
        <f>Detail!BC64</f>
        <v>#N/A</v>
      </c>
    </row>
    <row r="63" spans="1:15" x14ac:dyDescent="0.2">
      <c r="A63" s="1">
        <f>Detail!A65</f>
        <v>61</v>
      </c>
      <c r="B63" s="14" t="e">
        <f>Detail!I65</f>
        <v>#N/A</v>
      </c>
      <c r="C63" s="14" t="e">
        <f>Detail!R65</f>
        <v>#N/A</v>
      </c>
      <c r="D63" s="14" t="e">
        <f>Detail!AA65</f>
        <v>#N/A</v>
      </c>
      <c r="E63" s="14" t="e">
        <f>Detail!AJ65</f>
        <v>#N/A</v>
      </c>
      <c r="F63" s="14" t="e">
        <f>Detail!AS65</f>
        <v>#N/A</v>
      </c>
      <c r="G63" s="14" t="e">
        <f>Detail!BB65</f>
        <v>#N/A</v>
      </c>
      <c r="I63" s="1">
        <f t="shared" si="1"/>
        <v>61</v>
      </c>
      <c r="J63" s="27" t="e">
        <f>Detail!J65</f>
        <v>#N/A</v>
      </c>
      <c r="K63" s="27" t="e">
        <f>Detail!S65</f>
        <v>#N/A</v>
      </c>
      <c r="L63" s="27" t="e">
        <f>Detail!AB65</f>
        <v>#N/A</v>
      </c>
      <c r="M63" s="27" t="e">
        <f>Detail!AK65</f>
        <v>#N/A</v>
      </c>
      <c r="N63" s="27" t="e">
        <f>Detail!AT65</f>
        <v>#N/A</v>
      </c>
      <c r="O63" s="27" t="e">
        <f>Detail!BC65</f>
        <v>#N/A</v>
      </c>
    </row>
    <row r="64" spans="1:15" x14ac:dyDescent="0.2">
      <c r="A64" s="1">
        <f>Detail!A66</f>
        <v>62</v>
      </c>
      <c r="B64" s="14" t="e">
        <f>Detail!I66</f>
        <v>#N/A</v>
      </c>
      <c r="C64" s="14" t="e">
        <f>Detail!R66</f>
        <v>#N/A</v>
      </c>
      <c r="D64" s="14" t="e">
        <f>Detail!AA66</f>
        <v>#N/A</v>
      </c>
      <c r="E64" s="14" t="e">
        <f>Detail!AJ66</f>
        <v>#N/A</v>
      </c>
      <c r="F64" s="14" t="e">
        <f>Detail!AS66</f>
        <v>#N/A</v>
      </c>
      <c r="G64" s="14" t="e">
        <f>Detail!BB66</f>
        <v>#N/A</v>
      </c>
      <c r="I64" s="1">
        <f t="shared" si="1"/>
        <v>62</v>
      </c>
      <c r="J64" s="27" t="e">
        <f>Detail!J66</f>
        <v>#N/A</v>
      </c>
      <c r="K64" s="27" t="e">
        <f>Detail!S66</f>
        <v>#N/A</v>
      </c>
      <c r="L64" s="27" t="e">
        <f>Detail!AB66</f>
        <v>#N/A</v>
      </c>
      <c r="M64" s="27" t="e">
        <f>Detail!AK66</f>
        <v>#N/A</v>
      </c>
      <c r="N64" s="27" t="e">
        <f>Detail!AT66</f>
        <v>#N/A</v>
      </c>
      <c r="O64" s="27" t="e">
        <f>Detail!BC66</f>
        <v>#N/A</v>
      </c>
    </row>
    <row r="65" spans="1:15" x14ac:dyDescent="0.2">
      <c r="A65" s="1">
        <f>Detail!A67</f>
        <v>63</v>
      </c>
      <c r="B65" s="14" t="e">
        <f>Detail!I67</f>
        <v>#N/A</v>
      </c>
      <c r="C65" s="14" t="e">
        <f>Detail!R67</f>
        <v>#N/A</v>
      </c>
      <c r="D65" s="14" t="e">
        <f>Detail!AA67</f>
        <v>#N/A</v>
      </c>
      <c r="E65" s="14" t="e">
        <f>Detail!AJ67</f>
        <v>#N/A</v>
      </c>
      <c r="F65" s="14" t="e">
        <f>Detail!AS67</f>
        <v>#N/A</v>
      </c>
      <c r="G65" s="14" t="e">
        <f>Detail!BB67</f>
        <v>#N/A</v>
      </c>
      <c r="I65" s="1">
        <f t="shared" si="1"/>
        <v>63</v>
      </c>
      <c r="J65" s="27" t="e">
        <f>Detail!J67</f>
        <v>#N/A</v>
      </c>
      <c r="K65" s="27" t="e">
        <f>Detail!S67</f>
        <v>#N/A</v>
      </c>
      <c r="L65" s="27" t="e">
        <f>Detail!AB67</f>
        <v>#N/A</v>
      </c>
      <c r="M65" s="27" t="e">
        <f>Detail!AK67</f>
        <v>#N/A</v>
      </c>
      <c r="N65" s="27" t="e">
        <f>Detail!AT67</f>
        <v>#N/A</v>
      </c>
      <c r="O65" s="27" t="e">
        <f>Detail!BC67</f>
        <v>#N/A</v>
      </c>
    </row>
    <row r="66" spans="1:15" x14ac:dyDescent="0.2">
      <c r="A66" s="1">
        <f>Detail!A68</f>
        <v>64</v>
      </c>
      <c r="B66" s="14" t="e">
        <f>Detail!I68</f>
        <v>#N/A</v>
      </c>
      <c r="C66" s="14" t="e">
        <f>Detail!R68</f>
        <v>#N/A</v>
      </c>
      <c r="D66" s="14" t="e">
        <f>Detail!AA68</f>
        <v>#N/A</v>
      </c>
      <c r="E66" s="14" t="e">
        <f>Detail!AJ68</f>
        <v>#N/A</v>
      </c>
      <c r="F66" s="14" t="e">
        <f>Detail!AS68</f>
        <v>#N/A</v>
      </c>
      <c r="G66" s="14" t="e">
        <f>Detail!BB68</f>
        <v>#N/A</v>
      </c>
      <c r="I66" s="1">
        <f t="shared" si="1"/>
        <v>64</v>
      </c>
      <c r="J66" s="27" t="e">
        <f>Detail!J68</f>
        <v>#N/A</v>
      </c>
      <c r="K66" s="27" t="e">
        <f>Detail!S68</f>
        <v>#N/A</v>
      </c>
      <c r="L66" s="27" t="e">
        <f>Detail!AB68</f>
        <v>#N/A</v>
      </c>
      <c r="M66" s="27" t="e">
        <f>Detail!AK68</f>
        <v>#N/A</v>
      </c>
      <c r="N66" s="27" t="e">
        <f>Detail!AT68</f>
        <v>#N/A</v>
      </c>
      <c r="O66" s="27" t="e">
        <f>Detail!BC68</f>
        <v>#N/A</v>
      </c>
    </row>
    <row r="67" spans="1:15" x14ac:dyDescent="0.2">
      <c r="A67" s="1">
        <f>Detail!A69</f>
        <v>65</v>
      </c>
      <c r="B67" s="14" t="e">
        <f>Detail!I69</f>
        <v>#N/A</v>
      </c>
      <c r="C67" s="14" t="e">
        <f>Detail!R69</f>
        <v>#N/A</v>
      </c>
      <c r="D67" s="14" t="e">
        <f>Detail!AA69</f>
        <v>#N/A</v>
      </c>
      <c r="E67" s="14" t="e">
        <f>Detail!AJ69</f>
        <v>#N/A</v>
      </c>
      <c r="F67" s="14" t="e">
        <f>Detail!AS69</f>
        <v>#N/A</v>
      </c>
      <c r="G67" s="14" t="e">
        <f>Detail!BB69</f>
        <v>#N/A</v>
      </c>
      <c r="I67" s="1">
        <f t="shared" ref="I67:I102" si="2">A67</f>
        <v>65</v>
      </c>
      <c r="J67" s="27" t="e">
        <f>Detail!J69</f>
        <v>#N/A</v>
      </c>
      <c r="K67" s="27" t="e">
        <f>Detail!S69</f>
        <v>#N/A</v>
      </c>
      <c r="L67" s="27" t="e">
        <f>Detail!AB69</f>
        <v>#N/A</v>
      </c>
      <c r="M67" s="27" t="e">
        <f>Detail!AK69</f>
        <v>#N/A</v>
      </c>
      <c r="N67" s="27" t="e">
        <f>Detail!AT69</f>
        <v>#N/A</v>
      </c>
      <c r="O67" s="27" t="e">
        <f>Detail!BC69</f>
        <v>#N/A</v>
      </c>
    </row>
    <row r="68" spans="1:15" x14ac:dyDescent="0.2">
      <c r="A68" s="1">
        <f>Detail!A70</f>
        <v>66</v>
      </c>
      <c r="B68" s="14" t="e">
        <f>Detail!I70</f>
        <v>#N/A</v>
      </c>
      <c r="C68" s="14" t="e">
        <f>Detail!R70</f>
        <v>#N/A</v>
      </c>
      <c r="D68" s="14" t="e">
        <f>Detail!AA70</f>
        <v>#N/A</v>
      </c>
      <c r="E68" s="14" t="e">
        <f>Detail!AJ70</f>
        <v>#N/A</v>
      </c>
      <c r="F68" s="14" t="e">
        <f>Detail!AS70</f>
        <v>#N/A</v>
      </c>
      <c r="G68" s="14" t="e">
        <f>Detail!BB70</f>
        <v>#N/A</v>
      </c>
      <c r="I68" s="1">
        <f t="shared" si="2"/>
        <v>66</v>
      </c>
      <c r="J68" s="27" t="e">
        <f>Detail!J70</f>
        <v>#N/A</v>
      </c>
      <c r="K68" s="27" t="e">
        <f>Detail!S70</f>
        <v>#N/A</v>
      </c>
      <c r="L68" s="27" t="e">
        <f>Detail!AB70</f>
        <v>#N/A</v>
      </c>
      <c r="M68" s="27" t="e">
        <f>Detail!AK70</f>
        <v>#N/A</v>
      </c>
      <c r="N68" s="27" t="e">
        <f>Detail!AT70</f>
        <v>#N/A</v>
      </c>
      <c r="O68" s="27" t="e">
        <f>Detail!BC70</f>
        <v>#N/A</v>
      </c>
    </row>
    <row r="69" spans="1:15" x14ac:dyDescent="0.2">
      <c r="A69" s="1">
        <f>Detail!A71</f>
        <v>67</v>
      </c>
      <c r="B69" s="14" t="e">
        <f>Detail!I71</f>
        <v>#N/A</v>
      </c>
      <c r="C69" s="14" t="e">
        <f>Detail!R71</f>
        <v>#N/A</v>
      </c>
      <c r="D69" s="14" t="e">
        <f>Detail!AA71</f>
        <v>#N/A</v>
      </c>
      <c r="E69" s="14" t="e">
        <f>Detail!AJ71</f>
        <v>#N/A</v>
      </c>
      <c r="F69" s="14" t="e">
        <f>Detail!AS71</f>
        <v>#N/A</v>
      </c>
      <c r="G69" s="14" t="e">
        <f>Detail!BB71</f>
        <v>#N/A</v>
      </c>
      <c r="I69" s="1">
        <f t="shared" si="2"/>
        <v>67</v>
      </c>
      <c r="J69" s="27" t="e">
        <f>Detail!J71</f>
        <v>#N/A</v>
      </c>
      <c r="K69" s="27" t="e">
        <f>Detail!S71</f>
        <v>#N/A</v>
      </c>
      <c r="L69" s="27" t="e">
        <f>Detail!AB71</f>
        <v>#N/A</v>
      </c>
      <c r="M69" s="27" t="e">
        <f>Detail!AK71</f>
        <v>#N/A</v>
      </c>
      <c r="N69" s="27" t="e">
        <f>Detail!AT71</f>
        <v>#N/A</v>
      </c>
      <c r="O69" s="27" t="e">
        <f>Detail!BC71</f>
        <v>#N/A</v>
      </c>
    </row>
    <row r="70" spans="1:15" x14ac:dyDescent="0.2">
      <c r="A70" s="1">
        <f>Detail!A72</f>
        <v>68</v>
      </c>
      <c r="B70" s="14" t="e">
        <f>Detail!I72</f>
        <v>#N/A</v>
      </c>
      <c r="C70" s="14" t="e">
        <f>Detail!R72</f>
        <v>#N/A</v>
      </c>
      <c r="D70" s="14" t="e">
        <f>Detail!AA72</f>
        <v>#N/A</v>
      </c>
      <c r="E70" s="14" t="e">
        <f>Detail!AJ72</f>
        <v>#N/A</v>
      </c>
      <c r="F70" s="14" t="e">
        <f>Detail!AS72</f>
        <v>#N/A</v>
      </c>
      <c r="G70" s="14" t="e">
        <f>Detail!BB72</f>
        <v>#N/A</v>
      </c>
      <c r="I70" s="1">
        <f t="shared" si="2"/>
        <v>68</v>
      </c>
      <c r="J70" s="27" t="e">
        <f>Detail!J72</f>
        <v>#N/A</v>
      </c>
      <c r="K70" s="27" t="e">
        <f>Detail!S72</f>
        <v>#N/A</v>
      </c>
      <c r="L70" s="27" t="e">
        <f>Detail!AB72</f>
        <v>#N/A</v>
      </c>
      <c r="M70" s="27" t="e">
        <f>Detail!AK72</f>
        <v>#N/A</v>
      </c>
      <c r="N70" s="27" t="e">
        <f>Detail!AT72</f>
        <v>#N/A</v>
      </c>
      <c r="O70" s="27" t="e">
        <f>Detail!BC72</f>
        <v>#N/A</v>
      </c>
    </row>
    <row r="71" spans="1:15" x14ac:dyDescent="0.2">
      <c r="A71" s="1">
        <f>Detail!A73</f>
        <v>69</v>
      </c>
      <c r="B71" s="14" t="e">
        <f>Detail!I73</f>
        <v>#N/A</v>
      </c>
      <c r="C71" s="14" t="e">
        <f>Detail!R73</f>
        <v>#N/A</v>
      </c>
      <c r="D71" s="14" t="e">
        <f>Detail!AA73</f>
        <v>#N/A</v>
      </c>
      <c r="E71" s="14" t="e">
        <f>Detail!AJ73</f>
        <v>#N/A</v>
      </c>
      <c r="F71" s="14" t="e">
        <f>Detail!AS73</f>
        <v>#N/A</v>
      </c>
      <c r="G71" s="14" t="e">
        <f>Detail!BB73</f>
        <v>#N/A</v>
      </c>
      <c r="I71" s="1">
        <f t="shared" si="2"/>
        <v>69</v>
      </c>
      <c r="J71" s="27" t="e">
        <f>Detail!J73</f>
        <v>#N/A</v>
      </c>
      <c r="K71" s="27" t="e">
        <f>Detail!S73</f>
        <v>#N/A</v>
      </c>
      <c r="L71" s="27" t="e">
        <f>Detail!AB73</f>
        <v>#N/A</v>
      </c>
      <c r="M71" s="27" t="e">
        <f>Detail!AK73</f>
        <v>#N/A</v>
      </c>
      <c r="N71" s="27" t="e">
        <f>Detail!AT73</f>
        <v>#N/A</v>
      </c>
      <c r="O71" s="27" t="e">
        <f>Detail!BC73</f>
        <v>#N/A</v>
      </c>
    </row>
    <row r="72" spans="1:15" x14ac:dyDescent="0.2">
      <c r="A72" s="1">
        <f>Detail!A74</f>
        <v>70</v>
      </c>
      <c r="B72" s="14" t="e">
        <f>Detail!I74</f>
        <v>#N/A</v>
      </c>
      <c r="C72" s="14" t="e">
        <f>Detail!R74</f>
        <v>#N/A</v>
      </c>
      <c r="D72" s="14" t="e">
        <f>Detail!AA74</f>
        <v>#N/A</v>
      </c>
      <c r="E72" s="14" t="e">
        <f>Detail!AJ74</f>
        <v>#N/A</v>
      </c>
      <c r="F72" s="14" t="e">
        <f>Detail!AS74</f>
        <v>#N/A</v>
      </c>
      <c r="G72" s="14" t="e">
        <f>Detail!BB74</f>
        <v>#N/A</v>
      </c>
      <c r="I72" s="1">
        <f t="shared" si="2"/>
        <v>70</v>
      </c>
      <c r="J72" s="27" t="e">
        <f>Detail!J74</f>
        <v>#N/A</v>
      </c>
      <c r="K72" s="27" t="e">
        <f>Detail!S74</f>
        <v>#N/A</v>
      </c>
      <c r="L72" s="27" t="e">
        <f>Detail!AB74</f>
        <v>#N/A</v>
      </c>
      <c r="M72" s="27" t="e">
        <f>Detail!AK74</f>
        <v>#N/A</v>
      </c>
      <c r="N72" s="27" t="e">
        <f>Detail!AT74</f>
        <v>#N/A</v>
      </c>
      <c r="O72" s="27" t="e">
        <f>Detail!BC74</f>
        <v>#N/A</v>
      </c>
    </row>
    <row r="73" spans="1:15" x14ac:dyDescent="0.2">
      <c r="A73" s="1">
        <f>Detail!A75</f>
        <v>71</v>
      </c>
      <c r="B73" s="14" t="e">
        <f>Detail!I75</f>
        <v>#N/A</v>
      </c>
      <c r="C73" s="14" t="e">
        <f>Detail!R75</f>
        <v>#N/A</v>
      </c>
      <c r="D73" s="14" t="e">
        <f>Detail!AA75</f>
        <v>#N/A</v>
      </c>
      <c r="E73" s="14" t="e">
        <f>Detail!AJ75</f>
        <v>#N/A</v>
      </c>
      <c r="F73" s="14" t="e">
        <f>Detail!AS75</f>
        <v>#N/A</v>
      </c>
      <c r="G73" s="14" t="e">
        <f>Detail!BB75</f>
        <v>#N/A</v>
      </c>
      <c r="I73" s="1">
        <f t="shared" si="2"/>
        <v>71</v>
      </c>
      <c r="J73" s="27" t="e">
        <f>Detail!J75</f>
        <v>#N/A</v>
      </c>
      <c r="K73" s="27" t="e">
        <f>Detail!S75</f>
        <v>#N/A</v>
      </c>
      <c r="L73" s="27" t="e">
        <f>Detail!AB75</f>
        <v>#N/A</v>
      </c>
      <c r="M73" s="27" t="e">
        <f>Detail!AK75</f>
        <v>#N/A</v>
      </c>
      <c r="N73" s="27" t="e">
        <f>Detail!AT75</f>
        <v>#N/A</v>
      </c>
      <c r="O73" s="27" t="e">
        <f>Detail!BC75</f>
        <v>#N/A</v>
      </c>
    </row>
    <row r="74" spans="1:15" x14ac:dyDescent="0.2">
      <c r="A74" s="1">
        <f>Detail!A76</f>
        <v>72</v>
      </c>
      <c r="B74" s="14" t="e">
        <f>Detail!I76</f>
        <v>#N/A</v>
      </c>
      <c r="C74" s="14" t="e">
        <f>Detail!R76</f>
        <v>#N/A</v>
      </c>
      <c r="D74" s="14" t="e">
        <f>Detail!AA76</f>
        <v>#N/A</v>
      </c>
      <c r="E74" s="14" t="e">
        <f>Detail!AJ76</f>
        <v>#N/A</v>
      </c>
      <c r="F74" s="14" t="e">
        <f>Detail!AS76</f>
        <v>#N/A</v>
      </c>
      <c r="G74" s="14" t="e">
        <f>Detail!BB76</f>
        <v>#N/A</v>
      </c>
      <c r="I74" s="1">
        <f t="shared" si="2"/>
        <v>72</v>
      </c>
      <c r="J74" s="27" t="e">
        <f>Detail!J76</f>
        <v>#N/A</v>
      </c>
      <c r="K74" s="27" t="e">
        <f>Detail!S76</f>
        <v>#N/A</v>
      </c>
      <c r="L74" s="27" t="e">
        <f>Detail!AB76</f>
        <v>#N/A</v>
      </c>
      <c r="M74" s="27" t="e">
        <f>Detail!AK76</f>
        <v>#N/A</v>
      </c>
      <c r="N74" s="27" t="e">
        <f>Detail!AT76</f>
        <v>#N/A</v>
      </c>
      <c r="O74" s="27" t="e">
        <f>Detail!BC76</f>
        <v>#N/A</v>
      </c>
    </row>
    <row r="75" spans="1:15" x14ac:dyDescent="0.2">
      <c r="A75" s="1">
        <f>Detail!A77</f>
        <v>73</v>
      </c>
      <c r="B75" s="14" t="e">
        <f>Detail!I77</f>
        <v>#N/A</v>
      </c>
      <c r="C75" s="14" t="e">
        <f>Detail!R77</f>
        <v>#N/A</v>
      </c>
      <c r="D75" s="14" t="e">
        <f>Detail!AA77</f>
        <v>#N/A</v>
      </c>
      <c r="E75" s="14" t="e">
        <f>Detail!AJ77</f>
        <v>#N/A</v>
      </c>
      <c r="F75" s="14" t="e">
        <f>Detail!AS77</f>
        <v>#N/A</v>
      </c>
      <c r="G75" s="14" t="e">
        <f>Detail!BB77</f>
        <v>#N/A</v>
      </c>
      <c r="I75" s="1">
        <f t="shared" si="2"/>
        <v>73</v>
      </c>
      <c r="J75" s="27" t="e">
        <f>Detail!J77</f>
        <v>#N/A</v>
      </c>
      <c r="K75" s="27" t="e">
        <f>Detail!S77</f>
        <v>#N/A</v>
      </c>
      <c r="L75" s="27" t="e">
        <f>Detail!AB77</f>
        <v>#N/A</v>
      </c>
      <c r="M75" s="27" t="e">
        <f>Detail!AK77</f>
        <v>#N/A</v>
      </c>
      <c r="N75" s="27" t="e">
        <f>Detail!AT77</f>
        <v>#N/A</v>
      </c>
      <c r="O75" s="27" t="e">
        <f>Detail!BC77</f>
        <v>#N/A</v>
      </c>
    </row>
    <row r="76" spans="1:15" x14ac:dyDescent="0.2">
      <c r="A76" s="1">
        <f>Detail!A78</f>
        <v>74</v>
      </c>
      <c r="B76" s="14" t="e">
        <f>Detail!I78</f>
        <v>#N/A</v>
      </c>
      <c r="C76" s="14" t="e">
        <f>Detail!R78</f>
        <v>#N/A</v>
      </c>
      <c r="D76" s="14" t="e">
        <f>Detail!AA78</f>
        <v>#N/A</v>
      </c>
      <c r="E76" s="14" t="e">
        <f>Detail!AJ78</f>
        <v>#N/A</v>
      </c>
      <c r="F76" s="14" t="e">
        <f>Detail!AS78</f>
        <v>#N/A</v>
      </c>
      <c r="G76" s="14" t="e">
        <f>Detail!BB78</f>
        <v>#N/A</v>
      </c>
      <c r="I76" s="1">
        <f t="shared" si="2"/>
        <v>74</v>
      </c>
      <c r="J76" s="27" t="e">
        <f>Detail!J78</f>
        <v>#N/A</v>
      </c>
      <c r="K76" s="27" t="e">
        <f>Detail!S78</f>
        <v>#N/A</v>
      </c>
      <c r="L76" s="27" t="e">
        <f>Detail!AB78</f>
        <v>#N/A</v>
      </c>
      <c r="M76" s="27" t="e">
        <f>Detail!AK78</f>
        <v>#N/A</v>
      </c>
      <c r="N76" s="27" t="e">
        <f>Detail!AT78</f>
        <v>#N/A</v>
      </c>
      <c r="O76" s="27" t="e">
        <f>Detail!BC78</f>
        <v>#N/A</v>
      </c>
    </row>
    <row r="77" spans="1:15" x14ac:dyDescent="0.2">
      <c r="A77" s="1">
        <f>Detail!A79</f>
        <v>75</v>
      </c>
      <c r="B77" s="14" t="e">
        <f>Detail!I79</f>
        <v>#N/A</v>
      </c>
      <c r="C77" s="14" t="e">
        <f>Detail!R79</f>
        <v>#N/A</v>
      </c>
      <c r="D77" s="14" t="e">
        <f>Detail!AA79</f>
        <v>#N/A</v>
      </c>
      <c r="E77" s="14" t="e">
        <f>Detail!AJ79</f>
        <v>#N/A</v>
      </c>
      <c r="F77" s="14" t="e">
        <f>Detail!AS79</f>
        <v>#N/A</v>
      </c>
      <c r="G77" s="14" t="e">
        <f>Detail!BB79</f>
        <v>#N/A</v>
      </c>
      <c r="I77" s="1">
        <f t="shared" si="2"/>
        <v>75</v>
      </c>
      <c r="J77" s="27" t="e">
        <f>Detail!J79</f>
        <v>#N/A</v>
      </c>
      <c r="K77" s="27" t="e">
        <f>Detail!S79</f>
        <v>#N/A</v>
      </c>
      <c r="L77" s="27" t="e">
        <f>Detail!AB79</f>
        <v>#N/A</v>
      </c>
      <c r="M77" s="27" t="e">
        <f>Detail!AK79</f>
        <v>#N/A</v>
      </c>
      <c r="N77" s="27" t="e">
        <f>Detail!AT79</f>
        <v>#N/A</v>
      </c>
      <c r="O77" s="27" t="e">
        <f>Detail!BC79</f>
        <v>#N/A</v>
      </c>
    </row>
    <row r="78" spans="1:15" x14ac:dyDescent="0.2">
      <c r="A78" s="1">
        <f>Detail!A80</f>
        <v>76</v>
      </c>
      <c r="B78" s="14" t="e">
        <f>Detail!I80</f>
        <v>#N/A</v>
      </c>
      <c r="C78" s="14" t="e">
        <f>Detail!R80</f>
        <v>#N/A</v>
      </c>
      <c r="D78" s="14" t="e">
        <f>Detail!AA80</f>
        <v>#N/A</v>
      </c>
      <c r="E78" s="14" t="e">
        <f>Detail!AJ80</f>
        <v>#N/A</v>
      </c>
      <c r="F78" s="14" t="e">
        <f>Detail!AS80</f>
        <v>#N/A</v>
      </c>
      <c r="G78" s="14" t="e">
        <f>Detail!BB80</f>
        <v>#N/A</v>
      </c>
      <c r="I78" s="1">
        <f t="shared" si="2"/>
        <v>76</v>
      </c>
      <c r="J78" s="27" t="e">
        <f>Detail!J80</f>
        <v>#N/A</v>
      </c>
      <c r="K78" s="27" t="e">
        <f>Detail!S80</f>
        <v>#N/A</v>
      </c>
      <c r="L78" s="27" t="e">
        <f>Detail!AB80</f>
        <v>#N/A</v>
      </c>
      <c r="M78" s="27" t="e">
        <f>Detail!AK80</f>
        <v>#N/A</v>
      </c>
      <c r="N78" s="27" t="e">
        <f>Detail!AT80</f>
        <v>#N/A</v>
      </c>
      <c r="O78" s="27" t="e">
        <f>Detail!BC80</f>
        <v>#N/A</v>
      </c>
    </row>
    <row r="79" spans="1:15" x14ac:dyDescent="0.2">
      <c r="A79" s="1">
        <f>Detail!A81</f>
        <v>77</v>
      </c>
      <c r="B79" s="14" t="e">
        <f>Detail!I81</f>
        <v>#N/A</v>
      </c>
      <c r="C79" s="14" t="e">
        <f>Detail!R81</f>
        <v>#N/A</v>
      </c>
      <c r="D79" s="14" t="e">
        <f>Detail!AA81</f>
        <v>#N/A</v>
      </c>
      <c r="E79" s="14" t="e">
        <f>Detail!AJ81</f>
        <v>#N/A</v>
      </c>
      <c r="F79" s="14" t="e">
        <f>Detail!AS81</f>
        <v>#N/A</v>
      </c>
      <c r="G79" s="14" t="e">
        <f>Detail!BB81</f>
        <v>#N/A</v>
      </c>
      <c r="I79" s="1">
        <f t="shared" si="2"/>
        <v>77</v>
      </c>
      <c r="J79" s="27" t="e">
        <f>Detail!J81</f>
        <v>#N/A</v>
      </c>
      <c r="K79" s="27" t="e">
        <f>Detail!S81</f>
        <v>#N/A</v>
      </c>
      <c r="L79" s="27" t="e">
        <f>Detail!AB81</f>
        <v>#N/A</v>
      </c>
      <c r="M79" s="27" t="e">
        <f>Detail!AK81</f>
        <v>#N/A</v>
      </c>
      <c r="N79" s="27" t="e">
        <f>Detail!AT81</f>
        <v>#N/A</v>
      </c>
      <c r="O79" s="27" t="e">
        <f>Detail!BC81</f>
        <v>#N/A</v>
      </c>
    </row>
    <row r="80" spans="1:15" x14ac:dyDescent="0.2">
      <c r="A80" s="1">
        <f>Detail!A82</f>
        <v>78</v>
      </c>
      <c r="B80" s="14" t="e">
        <f>Detail!I82</f>
        <v>#N/A</v>
      </c>
      <c r="C80" s="14" t="e">
        <f>Detail!R82</f>
        <v>#N/A</v>
      </c>
      <c r="D80" s="14" t="e">
        <f>Detail!AA82</f>
        <v>#N/A</v>
      </c>
      <c r="E80" s="14" t="e">
        <f>Detail!AJ82</f>
        <v>#N/A</v>
      </c>
      <c r="F80" s="14" t="e">
        <f>Detail!AS82</f>
        <v>#N/A</v>
      </c>
      <c r="G80" s="14" t="e">
        <f>Detail!BB82</f>
        <v>#N/A</v>
      </c>
      <c r="I80" s="1">
        <f t="shared" si="2"/>
        <v>78</v>
      </c>
      <c r="J80" s="27" t="e">
        <f>Detail!J82</f>
        <v>#N/A</v>
      </c>
      <c r="K80" s="27" t="e">
        <f>Detail!S82</f>
        <v>#N/A</v>
      </c>
      <c r="L80" s="27" t="e">
        <f>Detail!AB82</f>
        <v>#N/A</v>
      </c>
      <c r="M80" s="27" t="e">
        <f>Detail!AK82</f>
        <v>#N/A</v>
      </c>
      <c r="N80" s="27" t="e">
        <f>Detail!AT82</f>
        <v>#N/A</v>
      </c>
      <c r="O80" s="27" t="e">
        <f>Detail!BC82</f>
        <v>#N/A</v>
      </c>
    </row>
    <row r="81" spans="1:15" x14ac:dyDescent="0.2">
      <c r="A81" s="1">
        <f>Detail!A83</f>
        <v>79</v>
      </c>
      <c r="B81" s="14" t="e">
        <f>Detail!I83</f>
        <v>#N/A</v>
      </c>
      <c r="C81" s="14" t="e">
        <f>Detail!R83</f>
        <v>#N/A</v>
      </c>
      <c r="D81" s="14" t="e">
        <f>Detail!AA83</f>
        <v>#N/A</v>
      </c>
      <c r="E81" s="14" t="e">
        <f>Detail!AJ83</f>
        <v>#N/A</v>
      </c>
      <c r="F81" s="14" t="e">
        <f>Detail!AS83</f>
        <v>#N/A</v>
      </c>
      <c r="G81" s="14" t="e">
        <f>Detail!BB83</f>
        <v>#N/A</v>
      </c>
      <c r="I81" s="1">
        <f t="shared" si="2"/>
        <v>79</v>
      </c>
      <c r="J81" s="27" t="e">
        <f>Detail!J83</f>
        <v>#N/A</v>
      </c>
      <c r="K81" s="27" t="e">
        <f>Detail!S83</f>
        <v>#N/A</v>
      </c>
      <c r="L81" s="27" t="e">
        <f>Detail!AB83</f>
        <v>#N/A</v>
      </c>
      <c r="M81" s="27" t="e">
        <f>Detail!AK83</f>
        <v>#N/A</v>
      </c>
      <c r="N81" s="27" t="e">
        <f>Detail!AT83</f>
        <v>#N/A</v>
      </c>
      <c r="O81" s="27" t="e">
        <f>Detail!BC83</f>
        <v>#N/A</v>
      </c>
    </row>
    <row r="82" spans="1:15" x14ac:dyDescent="0.2">
      <c r="A82" s="1">
        <f>Detail!A84</f>
        <v>80</v>
      </c>
      <c r="B82" s="14" t="e">
        <f>Detail!I84</f>
        <v>#N/A</v>
      </c>
      <c r="C82" s="14" t="e">
        <f>Detail!R84</f>
        <v>#N/A</v>
      </c>
      <c r="D82" s="14" t="e">
        <f>Detail!AA84</f>
        <v>#N/A</v>
      </c>
      <c r="E82" s="14" t="e">
        <f>Detail!AJ84</f>
        <v>#N/A</v>
      </c>
      <c r="F82" s="14" t="e">
        <f>Detail!AS84</f>
        <v>#N/A</v>
      </c>
      <c r="G82" s="14" t="e">
        <f>Detail!BB84</f>
        <v>#N/A</v>
      </c>
      <c r="I82" s="1">
        <f t="shared" si="2"/>
        <v>80</v>
      </c>
      <c r="J82" s="27" t="e">
        <f>Detail!J84</f>
        <v>#N/A</v>
      </c>
      <c r="K82" s="27" t="e">
        <f>Detail!S84</f>
        <v>#N/A</v>
      </c>
      <c r="L82" s="27" t="e">
        <f>Detail!AB84</f>
        <v>#N/A</v>
      </c>
      <c r="M82" s="27" t="e">
        <f>Detail!AK84</f>
        <v>#N/A</v>
      </c>
      <c r="N82" s="27" t="e">
        <f>Detail!AT84</f>
        <v>#N/A</v>
      </c>
      <c r="O82" s="27" t="e">
        <f>Detail!BC84</f>
        <v>#N/A</v>
      </c>
    </row>
    <row r="83" spans="1:15" x14ac:dyDescent="0.2">
      <c r="A83" s="1">
        <f>Detail!A85</f>
        <v>81</v>
      </c>
      <c r="B83" s="14" t="e">
        <f>Detail!I85</f>
        <v>#N/A</v>
      </c>
      <c r="C83" s="14" t="e">
        <f>Detail!R85</f>
        <v>#N/A</v>
      </c>
      <c r="D83" s="14" t="e">
        <f>Detail!AA85</f>
        <v>#N/A</v>
      </c>
      <c r="E83" s="14" t="e">
        <f>Detail!AJ85</f>
        <v>#N/A</v>
      </c>
      <c r="F83" s="14" t="e">
        <f>Detail!AS85</f>
        <v>#N/A</v>
      </c>
      <c r="G83" s="14" t="e">
        <f>Detail!BB85</f>
        <v>#N/A</v>
      </c>
      <c r="I83" s="1">
        <f t="shared" si="2"/>
        <v>81</v>
      </c>
      <c r="J83" s="27" t="e">
        <f>Detail!J85</f>
        <v>#N/A</v>
      </c>
      <c r="K83" s="27" t="e">
        <f>Detail!S85</f>
        <v>#N/A</v>
      </c>
      <c r="L83" s="27" t="e">
        <f>Detail!AB85</f>
        <v>#N/A</v>
      </c>
      <c r="M83" s="27" t="e">
        <f>Detail!AK85</f>
        <v>#N/A</v>
      </c>
      <c r="N83" s="27" t="e">
        <f>Detail!AT85</f>
        <v>#N/A</v>
      </c>
      <c r="O83" s="27" t="e">
        <f>Detail!BC85</f>
        <v>#N/A</v>
      </c>
    </row>
    <row r="84" spans="1:15" x14ac:dyDescent="0.2">
      <c r="A84" s="1">
        <f>Detail!A86</f>
        <v>82</v>
      </c>
      <c r="B84" s="14" t="e">
        <f>Detail!I86</f>
        <v>#N/A</v>
      </c>
      <c r="C84" s="14" t="e">
        <f>Detail!R86</f>
        <v>#N/A</v>
      </c>
      <c r="D84" s="14" t="e">
        <f>Detail!AA86</f>
        <v>#N/A</v>
      </c>
      <c r="E84" s="14" t="e">
        <f>Detail!AJ86</f>
        <v>#N/A</v>
      </c>
      <c r="F84" s="14" t="e">
        <f>Detail!AS86</f>
        <v>#N/A</v>
      </c>
      <c r="G84" s="14" t="e">
        <f>Detail!BB86</f>
        <v>#N/A</v>
      </c>
      <c r="I84" s="1">
        <f t="shared" si="2"/>
        <v>82</v>
      </c>
      <c r="J84" s="27" t="e">
        <f>Detail!J86</f>
        <v>#N/A</v>
      </c>
      <c r="K84" s="27" t="e">
        <f>Detail!S86</f>
        <v>#N/A</v>
      </c>
      <c r="L84" s="27" t="e">
        <f>Detail!AB86</f>
        <v>#N/A</v>
      </c>
      <c r="M84" s="27" t="e">
        <f>Detail!AK86</f>
        <v>#N/A</v>
      </c>
      <c r="N84" s="27" t="e">
        <f>Detail!AT86</f>
        <v>#N/A</v>
      </c>
      <c r="O84" s="27" t="e">
        <f>Detail!BC86</f>
        <v>#N/A</v>
      </c>
    </row>
    <row r="85" spans="1:15" x14ac:dyDescent="0.2">
      <c r="A85" s="1">
        <f>Detail!A87</f>
        <v>83</v>
      </c>
      <c r="B85" s="14" t="e">
        <f>Detail!I87</f>
        <v>#N/A</v>
      </c>
      <c r="C85" s="14" t="e">
        <f>Detail!R87</f>
        <v>#N/A</v>
      </c>
      <c r="D85" s="14" t="e">
        <f>Detail!AA87</f>
        <v>#N/A</v>
      </c>
      <c r="E85" s="14" t="e">
        <f>Detail!AJ87</f>
        <v>#N/A</v>
      </c>
      <c r="F85" s="14" t="e">
        <f>Detail!AS87</f>
        <v>#N/A</v>
      </c>
      <c r="G85" s="14" t="e">
        <f>Detail!BB87</f>
        <v>#N/A</v>
      </c>
      <c r="I85" s="1">
        <f t="shared" si="2"/>
        <v>83</v>
      </c>
      <c r="J85" s="27" t="e">
        <f>Detail!J87</f>
        <v>#N/A</v>
      </c>
      <c r="K85" s="27" t="e">
        <f>Detail!S87</f>
        <v>#N/A</v>
      </c>
      <c r="L85" s="27" t="e">
        <f>Detail!AB87</f>
        <v>#N/A</v>
      </c>
      <c r="M85" s="27" t="e">
        <f>Detail!AK87</f>
        <v>#N/A</v>
      </c>
      <c r="N85" s="27" t="e">
        <f>Detail!AT87</f>
        <v>#N/A</v>
      </c>
      <c r="O85" s="27" t="e">
        <f>Detail!BC87</f>
        <v>#N/A</v>
      </c>
    </row>
    <row r="86" spans="1:15" x14ac:dyDescent="0.2">
      <c r="A86" s="1">
        <f>Detail!A88</f>
        <v>84</v>
      </c>
      <c r="B86" s="14" t="e">
        <f>Detail!I88</f>
        <v>#N/A</v>
      </c>
      <c r="C86" s="14" t="e">
        <f>Detail!R88</f>
        <v>#N/A</v>
      </c>
      <c r="D86" s="14" t="e">
        <f>Detail!AA88</f>
        <v>#N/A</v>
      </c>
      <c r="E86" s="14" t="e">
        <f>Detail!AJ88</f>
        <v>#N/A</v>
      </c>
      <c r="F86" s="14" t="e">
        <f>Detail!AS88</f>
        <v>#N/A</v>
      </c>
      <c r="G86" s="14" t="e">
        <f>Detail!BB88</f>
        <v>#N/A</v>
      </c>
      <c r="I86" s="1">
        <f t="shared" si="2"/>
        <v>84</v>
      </c>
      <c r="J86" s="27" t="e">
        <f>Detail!J88</f>
        <v>#N/A</v>
      </c>
      <c r="K86" s="27" t="e">
        <f>Detail!S88</f>
        <v>#N/A</v>
      </c>
      <c r="L86" s="27" t="e">
        <f>Detail!AB88</f>
        <v>#N/A</v>
      </c>
      <c r="M86" s="27" t="e">
        <f>Detail!AK88</f>
        <v>#N/A</v>
      </c>
      <c r="N86" s="27" t="e">
        <f>Detail!AT88</f>
        <v>#N/A</v>
      </c>
      <c r="O86" s="27" t="e">
        <f>Detail!BC88</f>
        <v>#N/A</v>
      </c>
    </row>
    <row r="87" spans="1:15" x14ac:dyDescent="0.2">
      <c r="A87" s="1">
        <f>Detail!A89</f>
        <v>85</v>
      </c>
      <c r="B87" s="14" t="e">
        <f>Detail!I89</f>
        <v>#N/A</v>
      </c>
      <c r="C87" s="14" t="e">
        <f>Detail!R89</f>
        <v>#N/A</v>
      </c>
      <c r="D87" s="14" t="e">
        <f>Detail!AA89</f>
        <v>#N/A</v>
      </c>
      <c r="E87" s="14" t="e">
        <f>Detail!AJ89</f>
        <v>#N/A</v>
      </c>
      <c r="F87" s="14" t="e">
        <f>Detail!AS89</f>
        <v>#N/A</v>
      </c>
      <c r="G87" s="14" t="e">
        <f>Detail!BB89</f>
        <v>#N/A</v>
      </c>
      <c r="I87" s="1">
        <f t="shared" si="2"/>
        <v>85</v>
      </c>
      <c r="J87" s="27" t="e">
        <f>Detail!J89</f>
        <v>#N/A</v>
      </c>
      <c r="K87" s="27" t="e">
        <f>Detail!S89</f>
        <v>#N/A</v>
      </c>
      <c r="L87" s="27" t="e">
        <f>Detail!AB89</f>
        <v>#N/A</v>
      </c>
      <c r="M87" s="27" t="e">
        <f>Detail!AK89</f>
        <v>#N/A</v>
      </c>
      <c r="N87" s="27" t="e">
        <f>Detail!AT89</f>
        <v>#N/A</v>
      </c>
      <c r="O87" s="27" t="e">
        <f>Detail!BC89</f>
        <v>#N/A</v>
      </c>
    </row>
    <row r="88" spans="1:15" x14ac:dyDescent="0.2">
      <c r="A88" s="1">
        <f>Detail!A90</f>
        <v>86</v>
      </c>
      <c r="B88" s="14" t="e">
        <f>Detail!I90</f>
        <v>#N/A</v>
      </c>
      <c r="C88" s="14" t="e">
        <f>Detail!R90</f>
        <v>#N/A</v>
      </c>
      <c r="D88" s="14" t="e">
        <f>Detail!AA90</f>
        <v>#N/A</v>
      </c>
      <c r="E88" s="14" t="e">
        <f>Detail!AJ90</f>
        <v>#N/A</v>
      </c>
      <c r="F88" s="14" t="e">
        <f>Detail!AS90</f>
        <v>#N/A</v>
      </c>
      <c r="G88" s="14" t="e">
        <f>Detail!BB90</f>
        <v>#N/A</v>
      </c>
      <c r="I88" s="1">
        <f t="shared" si="2"/>
        <v>86</v>
      </c>
      <c r="J88" s="27" t="e">
        <f>Detail!J90</f>
        <v>#N/A</v>
      </c>
      <c r="K88" s="27" t="e">
        <f>Detail!S90</f>
        <v>#N/A</v>
      </c>
      <c r="L88" s="27" t="e">
        <f>Detail!AB90</f>
        <v>#N/A</v>
      </c>
      <c r="M88" s="27" t="e">
        <f>Detail!AK90</f>
        <v>#N/A</v>
      </c>
      <c r="N88" s="27" t="e">
        <f>Detail!AT90</f>
        <v>#N/A</v>
      </c>
      <c r="O88" s="27" t="e">
        <f>Detail!BC90</f>
        <v>#N/A</v>
      </c>
    </row>
    <row r="89" spans="1:15" x14ac:dyDescent="0.2">
      <c r="A89" s="1">
        <f>Detail!A91</f>
        <v>87</v>
      </c>
      <c r="B89" s="14" t="e">
        <f>Detail!I91</f>
        <v>#N/A</v>
      </c>
      <c r="C89" s="14" t="e">
        <f>Detail!R91</f>
        <v>#N/A</v>
      </c>
      <c r="D89" s="14" t="e">
        <f>Detail!AA91</f>
        <v>#N/A</v>
      </c>
      <c r="E89" s="14" t="e">
        <f>Detail!AJ91</f>
        <v>#N/A</v>
      </c>
      <c r="F89" s="14" t="e">
        <f>Detail!AS91</f>
        <v>#N/A</v>
      </c>
      <c r="G89" s="14" t="e">
        <f>Detail!BB91</f>
        <v>#N/A</v>
      </c>
      <c r="I89" s="1">
        <f t="shared" si="2"/>
        <v>87</v>
      </c>
      <c r="J89" s="27" t="e">
        <f>Detail!J91</f>
        <v>#N/A</v>
      </c>
      <c r="K89" s="27" t="e">
        <f>Detail!S91</f>
        <v>#N/A</v>
      </c>
      <c r="L89" s="27" t="e">
        <f>Detail!AB91</f>
        <v>#N/A</v>
      </c>
      <c r="M89" s="27" t="e">
        <f>Detail!AK91</f>
        <v>#N/A</v>
      </c>
      <c r="N89" s="27" t="e">
        <f>Detail!AT91</f>
        <v>#N/A</v>
      </c>
      <c r="O89" s="27" t="e">
        <f>Detail!BC91</f>
        <v>#N/A</v>
      </c>
    </row>
    <row r="90" spans="1:15" x14ac:dyDescent="0.2">
      <c r="A90" s="1">
        <f>Detail!A92</f>
        <v>88</v>
      </c>
      <c r="B90" s="14" t="e">
        <f>Detail!I92</f>
        <v>#N/A</v>
      </c>
      <c r="C90" s="14" t="e">
        <f>Detail!R92</f>
        <v>#N/A</v>
      </c>
      <c r="D90" s="14" t="e">
        <f>Detail!AA92</f>
        <v>#N/A</v>
      </c>
      <c r="E90" s="14" t="e">
        <f>Detail!AJ92</f>
        <v>#N/A</v>
      </c>
      <c r="F90" s="14" t="e">
        <f>Detail!AS92</f>
        <v>#N/A</v>
      </c>
      <c r="G90" s="14" t="e">
        <f>Detail!BB92</f>
        <v>#N/A</v>
      </c>
      <c r="I90" s="1">
        <f t="shared" si="2"/>
        <v>88</v>
      </c>
      <c r="J90" s="27" t="e">
        <f>Detail!J92</f>
        <v>#N/A</v>
      </c>
      <c r="K90" s="27" t="e">
        <f>Detail!S92</f>
        <v>#N/A</v>
      </c>
      <c r="L90" s="27" t="e">
        <f>Detail!AB92</f>
        <v>#N/A</v>
      </c>
      <c r="M90" s="27" t="e">
        <f>Detail!AK92</f>
        <v>#N/A</v>
      </c>
      <c r="N90" s="27" t="e">
        <f>Detail!AT92</f>
        <v>#N/A</v>
      </c>
      <c r="O90" s="27" t="e">
        <f>Detail!BC92</f>
        <v>#N/A</v>
      </c>
    </row>
    <row r="91" spans="1:15" x14ac:dyDescent="0.2">
      <c r="A91" s="1">
        <f>Detail!A93</f>
        <v>89</v>
      </c>
      <c r="B91" s="14" t="e">
        <f>Detail!I93</f>
        <v>#N/A</v>
      </c>
      <c r="C91" s="14" t="e">
        <f>Detail!R93</f>
        <v>#N/A</v>
      </c>
      <c r="D91" s="14" t="e">
        <f>Detail!AA93</f>
        <v>#N/A</v>
      </c>
      <c r="E91" s="14" t="e">
        <f>Detail!AJ93</f>
        <v>#N/A</v>
      </c>
      <c r="F91" s="14" t="e">
        <f>Detail!AS93</f>
        <v>#N/A</v>
      </c>
      <c r="G91" s="14" t="e">
        <f>Detail!BB93</f>
        <v>#N/A</v>
      </c>
      <c r="I91" s="1">
        <f t="shared" si="2"/>
        <v>89</v>
      </c>
      <c r="J91" s="27" t="e">
        <f>Detail!J93</f>
        <v>#N/A</v>
      </c>
      <c r="K91" s="27" t="e">
        <f>Detail!S93</f>
        <v>#N/A</v>
      </c>
      <c r="L91" s="27" t="e">
        <f>Detail!AB93</f>
        <v>#N/A</v>
      </c>
      <c r="M91" s="27" t="e">
        <f>Detail!AK93</f>
        <v>#N/A</v>
      </c>
      <c r="N91" s="27" t="e">
        <f>Detail!AT93</f>
        <v>#N/A</v>
      </c>
      <c r="O91" s="27" t="e">
        <f>Detail!BC93</f>
        <v>#N/A</v>
      </c>
    </row>
    <row r="92" spans="1:15" x14ac:dyDescent="0.2">
      <c r="A92" s="1">
        <f>Detail!A94</f>
        <v>90</v>
      </c>
      <c r="B92" s="14" t="e">
        <f>Detail!I94</f>
        <v>#N/A</v>
      </c>
      <c r="C92" s="14" t="e">
        <f>Detail!R94</f>
        <v>#N/A</v>
      </c>
      <c r="D92" s="14" t="e">
        <f>Detail!AA94</f>
        <v>#N/A</v>
      </c>
      <c r="E92" s="14" t="e">
        <f>Detail!AJ94</f>
        <v>#N/A</v>
      </c>
      <c r="F92" s="14" t="e">
        <f>Detail!AS94</f>
        <v>#N/A</v>
      </c>
      <c r="G92" s="14" t="e">
        <f>Detail!BB94</f>
        <v>#N/A</v>
      </c>
      <c r="I92" s="1">
        <f t="shared" si="2"/>
        <v>90</v>
      </c>
      <c r="J92" s="27" t="e">
        <f>Detail!J94</f>
        <v>#N/A</v>
      </c>
      <c r="K92" s="27" t="e">
        <f>Detail!S94</f>
        <v>#N/A</v>
      </c>
      <c r="L92" s="27" t="e">
        <f>Detail!AB94</f>
        <v>#N/A</v>
      </c>
      <c r="M92" s="27" t="e">
        <f>Detail!AK94</f>
        <v>#N/A</v>
      </c>
      <c r="N92" s="27" t="e">
        <f>Detail!AT94</f>
        <v>#N/A</v>
      </c>
      <c r="O92" s="27" t="e">
        <f>Detail!BC94</f>
        <v>#N/A</v>
      </c>
    </row>
    <row r="93" spans="1:15" x14ac:dyDescent="0.2">
      <c r="A93" s="1">
        <f>Detail!A95</f>
        <v>91</v>
      </c>
      <c r="B93" s="14" t="e">
        <f>Detail!I95</f>
        <v>#N/A</v>
      </c>
      <c r="C93" s="14" t="e">
        <f>Detail!R95</f>
        <v>#N/A</v>
      </c>
      <c r="D93" s="14" t="e">
        <f>Detail!AA95</f>
        <v>#N/A</v>
      </c>
      <c r="E93" s="14" t="e">
        <f>Detail!AJ95</f>
        <v>#N/A</v>
      </c>
      <c r="F93" s="14" t="e">
        <f>Detail!AS95</f>
        <v>#N/A</v>
      </c>
      <c r="G93" s="14" t="e">
        <f>Detail!BB95</f>
        <v>#N/A</v>
      </c>
      <c r="I93" s="1">
        <f t="shared" si="2"/>
        <v>91</v>
      </c>
      <c r="J93" s="27" t="e">
        <f>Detail!J95</f>
        <v>#N/A</v>
      </c>
      <c r="K93" s="27" t="e">
        <f>Detail!S95</f>
        <v>#N/A</v>
      </c>
      <c r="L93" s="27" t="e">
        <f>Detail!AB95</f>
        <v>#N/A</v>
      </c>
      <c r="M93" s="27" t="e">
        <f>Detail!AK95</f>
        <v>#N/A</v>
      </c>
      <c r="N93" s="27" t="e">
        <f>Detail!AT95</f>
        <v>#N/A</v>
      </c>
      <c r="O93" s="27" t="e">
        <f>Detail!BC95</f>
        <v>#N/A</v>
      </c>
    </row>
    <row r="94" spans="1:15" x14ac:dyDescent="0.2">
      <c r="A94" s="1">
        <f>Detail!A96</f>
        <v>92</v>
      </c>
      <c r="B94" s="14" t="e">
        <f>Detail!I96</f>
        <v>#N/A</v>
      </c>
      <c r="C94" s="14" t="e">
        <f>Detail!R96</f>
        <v>#N/A</v>
      </c>
      <c r="D94" s="14" t="e">
        <f>Detail!AA96</f>
        <v>#N/A</v>
      </c>
      <c r="E94" s="14" t="e">
        <f>Detail!AJ96</f>
        <v>#N/A</v>
      </c>
      <c r="F94" s="14" t="e">
        <f>Detail!AS96</f>
        <v>#N/A</v>
      </c>
      <c r="G94" s="14" t="e">
        <f>Detail!BB96</f>
        <v>#N/A</v>
      </c>
      <c r="I94" s="1">
        <f t="shared" si="2"/>
        <v>92</v>
      </c>
      <c r="J94" s="27" t="e">
        <f>Detail!J96</f>
        <v>#N/A</v>
      </c>
      <c r="K94" s="27" t="e">
        <f>Detail!S96</f>
        <v>#N/A</v>
      </c>
      <c r="L94" s="27" t="e">
        <f>Detail!AB96</f>
        <v>#N/A</v>
      </c>
      <c r="M94" s="27" t="e">
        <f>Detail!AK96</f>
        <v>#N/A</v>
      </c>
      <c r="N94" s="27" t="e">
        <f>Detail!AT96</f>
        <v>#N/A</v>
      </c>
      <c r="O94" s="27" t="e">
        <f>Detail!BC96</f>
        <v>#N/A</v>
      </c>
    </row>
    <row r="95" spans="1:15" x14ac:dyDescent="0.2">
      <c r="A95" s="1">
        <f>Detail!A97</f>
        <v>93</v>
      </c>
      <c r="B95" s="14" t="e">
        <f>Detail!I97</f>
        <v>#N/A</v>
      </c>
      <c r="C95" s="14" t="e">
        <f>Detail!R97</f>
        <v>#N/A</v>
      </c>
      <c r="D95" s="14" t="e">
        <f>Detail!AA97</f>
        <v>#N/A</v>
      </c>
      <c r="E95" s="14" t="e">
        <f>Detail!AJ97</f>
        <v>#N/A</v>
      </c>
      <c r="F95" s="14" t="e">
        <f>Detail!AS97</f>
        <v>#N/A</v>
      </c>
      <c r="G95" s="14" t="e">
        <f>Detail!BB97</f>
        <v>#N/A</v>
      </c>
      <c r="I95" s="1">
        <f t="shared" si="2"/>
        <v>93</v>
      </c>
      <c r="J95" s="27" t="e">
        <f>Detail!J97</f>
        <v>#N/A</v>
      </c>
      <c r="K95" s="27" t="e">
        <f>Detail!S97</f>
        <v>#N/A</v>
      </c>
      <c r="L95" s="27" t="e">
        <f>Detail!AB97</f>
        <v>#N/A</v>
      </c>
      <c r="M95" s="27" t="e">
        <f>Detail!AK97</f>
        <v>#N/A</v>
      </c>
      <c r="N95" s="27" t="e">
        <f>Detail!AT97</f>
        <v>#N/A</v>
      </c>
      <c r="O95" s="27" t="e">
        <f>Detail!BC97</f>
        <v>#N/A</v>
      </c>
    </row>
    <row r="96" spans="1:15" x14ac:dyDescent="0.2">
      <c r="A96" s="1">
        <f>Detail!A98</f>
        <v>94</v>
      </c>
      <c r="B96" s="14" t="e">
        <f>Detail!I98</f>
        <v>#N/A</v>
      </c>
      <c r="C96" s="14" t="e">
        <f>Detail!R98</f>
        <v>#N/A</v>
      </c>
      <c r="D96" s="14" t="e">
        <f>Detail!AA98</f>
        <v>#N/A</v>
      </c>
      <c r="E96" s="14" t="e">
        <f>Detail!AJ98</f>
        <v>#N/A</v>
      </c>
      <c r="F96" s="14" t="e">
        <f>Detail!AS98</f>
        <v>#N/A</v>
      </c>
      <c r="G96" s="14" t="e">
        <f>Detail!BB98</f>
        <v>#N/A</v>
      </c>
      <c r="I96" s="1">
        <f t="shared" si="2"/>
        <v>94</v>
      </c>
      <c r="J96" s="27" t="e">
        <f>Detail!J98</f>
        <v>#N/A</v>
      </c>
      <c r="K96" s="27" t="e">
        <f>Detail!S98</f>
        <v>#N/A</v>
      </c>
      <c r="L96" s="27" t="e">
        <f>Detail!AB98</f>
        <v>#N/A</v>
      </c>
      <c r="M96" s="27" t="e">
        <f>Detail!AK98</f>
        <v>#N/A</v>
      </c>
      <c r="N96" s="27" t="e">
        <f>Detail!AT98</f>
        <v>#N/A</v>
      </c>
      <c r="O96" s="27" t="e">
        <f>Detail!BC98</f>
        <v>#N/A</v>
      </c>
    </row>
    <row r="97" spans="1:15" x14ac:dyDescent="0.2">
      <c r="A97" s="1">
        <f>Detail!A99</f>
        <v>95</v>
      </c>
      <c r="B97" s="14" t="e">
        <f>Detail!I99</f>
        <v>#N/A</v>
      </c>
      <c r="C97" s="14" t="e">
        <f>Detail!R99</f>
        <v>#N/A</v>
      </c>
      <c r="D97" s="14" t="e">
        <f>Detail!AA99</f>
        <v>#N/A</v>
      </c>
      <c r="E97" s="14" t="e">
        <f>Detail!AJ99</f>
        <v>#N/A</v>
      </c>
      <c r="F97" s="14" t="e">
        <f>Detail!AS99</f>
        <v>#N/A</v>
      </c>
      <c r="G97" s="14" t="e">
        <f>Detail!BB99</f>
        <v>#N/A</v>
      </c>
      <c r="I97" s="1">
        <f t="shared" si="2"/>
        <v>95</v>
      </c>
      <c r="J97" s="27" t="e">
        <f>Detail!J99</f>
        <v>#N/A</v>
      </c>
      <c r="K97" s="27" t="e">
        <f>Detail!S99</f>
        <v>#N/A</v>
      </c>
      <c r="L97" s="27" t="e">
        <f>Detail!AB99</f>
        <v>#N/A</v>
      </c>
      <c r="M97" s="27" t="e">
        <f>Detail!AK99</f>
        <v>#N/A</v>
      </c>
      <c r="N97" s="27" t="e">
        <f>Detail!AT99</f>
        <v>#N/A</v>
      </c>
      <c r="O97" s="27" t="e">
        <f>Detail!BC99</f>
        <v>#N/A</v>
      </c>
    </row>
    <row r="98" spans="1:15" x14ac:dyDescent="0.2">
      <c r="A98" s="1">
        <f>Detail!A100</f>
        <v>96</v>
      </c>
      <c r="B98" s="14" t="e">
        <f>Detail!I100</f>
        <v>#N/A</v>
      </c>
      <c r="C98" s="14" t="e">
        <f>Detail!R100</f>
        <v>#N/A</v>
      </c>
      <c r="D98" s="14" t="e">
        <f>Detail!AA100</f>
        <v>#N/A</v>
      </c>
      <c r="E98" s="14" t="e">
        <f>Detail!AJ100</f>
        <v>#N/A</v>
      </c>
      <c r="F98" s="14" t="e">
        <f>Detail!AS100</f>
        <v>#N/A</v>
      </c>
      <c r="G98" s="14" t="e">
        <f>Detail!BB100</f>
        <v>#N/A</v>
      </c>
      <c r="I98" s="1">
        <f t="shared" si="2"/>
        <v>96</v>
      </c>
      <c r="J98" s="27" t="e">
        <f>Detail!J100</f>
        <v>#N/A</v>
      </c>
      <c r="K98" s="27" t="e">
        <f>Detail!S100</f>
        <v>#N/A</v>
      </c>
      <c r="L98" s="27" t="e">
        <f>Detail!AB100</f>
        <v>#N/A</v>
      </c>
      <c r="M98" s="27" t="e">
        <f>Detail!AK100</f>
        <v>#N/A</v>
      </c>
      <c r="N98" s="27" t="e">
        <f>Detail!AT100</f>
        <v>#N/A</v>
      </c>
      <c r="O98" s="27" t="e">
        <f>Detail!BC100</f>
        <v>#N/A</v>
      </c>
    </row>
    <row r="99" spans="1:15" x14ac:dyDescent="0.2">
      <c r="A99" s="1">
        <f>Detail!A101</f>
        <v>97</v>
      </c>
      <c r="B99" s="14" t="e">
        <f>Detail!I101</f>
        <v>#N/A</v>
      </c>
      <c r="C99" s="14" t="e">
        <f>Detail!R101</f>
        <v>#N/A</v>
      </c>
      <c r="D99" s="14" t="e">
        <f>Detail!AA101</f>
        <v>#N/A</v>
      </c>
      <c r="E99" s="14" t="e">
        <f>Detail!AJ101</f>
        <v>#N/A</v>
      </c>
      <c r="F99" s="14" t="e">
        <f>Detail!AS101</f>
        <v>#N/A</v>
      </c>
      <c r="G99" s="14" t="e">
        <f>Detail!BB101</f>
        <v>#N/A</v>
      </c>
      <c r="I99" s="1">
        <f t="shared" si="2"/>
        <v>97</v>
      </c>
      <c r="J99" s="27" t="e">
        <f>Detail!J101</f>
        <v>#N/A</v>
      </c>
      <c r="K99" s="27" t="e">
        <f>Detail!S101</f>
        <v>#N/A</v>
      </c>
      <c r="L99" s="27" t="e">
        <f>Detail!AB101</f>
        <v>#N/A</v>
      </c>
      <c r="M99" s="27" t="e">
        <f>Detail!AK101</f>
        <v>#N/A</v>
      </c>
      <c r="N99" s="27" t="e">
        <f>Detail!AT101</f>
        <v>#N/A</v>
      </c>
      <c r="O99" s="27" t="e">
        <f>Detail!BC101</f>
        <v>#N/A</v>
      </c>
    </row>
    <row r="100" spans="1:15" x14ac:dyDescent="0.2">
      <c r="A100" s="1">
        <f>Detail!A102</f>
        <v>98</v>
      </c>
      <c r="B100" s="14" t="e">
        <f>Detail!I102</f>
        <v>#N/A</v>
      </c>
      <c r="C100" s="14" t="e">
        <f>Detail!R102</f>
        <v>#N/A</v>
      </c>
      <c r="D100" s="14" t="e">
        <f>Detail!AA102</f>
        <v>#N/A</v>
      </c>
      <c r="E100" s="14" t="e">
        <f>Detail!AJ102</f>
        <v>#N/A</v>
      </c>
      <c r="F100" s="14" t="e">
        <f>Detail!AS102</f>
        <v>#N/A</v>
      </c>
      <c r="G100" s="14" t="e">
        <f>Detail!BB102</f>
        <v>#N/A</v>
      </c>
      <c r="I100" s="1">
        <f t="shared" si="2"/>
        <v>98</v>
      </c>
      <c r="J100" s="27" t="e">
        <f>Detail!J102</f>
        <v>#N/A</v>
      </c>
      <c r="K100" s="27" t="e">
        <f>Detail!S102</f>
        <v>#N/A</v>
      </c>
      <c r="L100" s="27" t="e">
        <f>Detail!AB102</f>
        <v>#N/A</v>
      </c>
      <c r="M100" s="27" t="e">
        <f>Detail!AK102</f>
        <v>#N/A</v>
      </c>
      <c r="N100" s="27" t="e">
        <f>Detail!AT102</f>
        <v>#N/A</v>
      </c>
      <c r="O100" s="27" t="e">
        <f>Detail!BC102</f>
        <v>#N/A</v>
      </c>
    </row>
    <row r="101" spans="1:15" x14ac:dyDescent="0.2">
      <c r="A101" s="1">
        <f>Detail!A103</f>
        <v>99</v>
      </c>
      <c r="B101" s="14" t="e">
        <f>Detail!I103</f>
        <v>#N/A</v>
      </c>
      <c r="C101" s="14" t="e">
        <f>Detail!R103</f>
        <v>#N/A</v>
      </c>
      <c r="D101" s="14" t="e">
        <f>Detail!AA103</f>
        <v>#N/A</v>
      </c>
      <c r="E101" s="14" t="e">
        <f>Detail!AJ103</f>
        <v>#N/A</v>
      </c>
      <c r="F101" s="14" t="e">
        <f>Detail!AS103</f>
        <v>#N/A</v>
      </c>
      <c r="G101" s="14" t="e">
        <f>Detail!BB103</f>
        <v>#N/A</v>
      </c>
      <c r="I101" s="1">
        <f t="shared" si="2"/>
        <v>99</v>
      </c>
      <c r="J101" s="27" t="e">
        <f>Detail!J103</f>
        <v>#N/A</v>
      </c>
      <c r="K101" s="27" t="e">
        <f>Detail!S103</f>
        <v>#N/A</v>
      </c>
      <c r="L101" s="27" t="e">
        <f>Detail!AB103</f>
        <v>#N/A</v>
      </c>
      <c r="M101" s="27" t="e">
        <f>Detail!AK103</f>
        <v>#N/A</v>
      </c>
      <c r="N101" s="27" t="e">
        <f>Detail!AT103</f>
        <v>#N/A</v>
      </c>
      <c r="O101" s="27" t="e">
        <f>Detail!BC103</f>
        <v>#N/A</v>
      </c>
    </row>
    <row r="102" spans="1:15" x14ac:dyDescent="0.2">
      <c r="A102" s="1">
        <f>Detail!A104</f>
        <v>100</v>
      </c>
      <c r="B102" s="14" t="e">
        <f>Detail!I104</f>
        <v>#N/A</v>
      </c>
      <c r="C102" s="14" t="e">
        <f>Detail!R104</f>
        <v>#N/A</v>
      </c>
      <c r="D102" s="14" t="e">
        <f>Detail!AA104</f>
        <v>#N/A</v>
      </c>
      <c r="E102" s="14" t="e">
        <f>Detail!AJ104</f>
        <v>#N/A</v>
      </c>
      <c r="F102" s="14" t="e">
        <f>Detail!AS104</f>
        <v>#N/A</v>
      </c>
      <c r="G102" s="14" t="e">
        <f>Detail!BB104</f>
        <v>#N/A</v>
      </c>
      <c r="I102" s="1">
        <f t="shared" si="2"/>
        <v>100</v>
      </c>
      <c r="J102" s="27" t="e">
        <f>Detail!J104</f>
        <v>#N/A</v>
      </c>
      <c r="K102" s="27" t="e">
        <f>Detail!S104</f>
        <v>#N/A</v>
      </c>
      <c r="L102" s="27" t="e">
        <f>Detail!AB104</f>
        <v>#N/A</v>
      </c>
      <c r="M102" s="27" t="e">
        <f>Detail!AK104</f>
        <v>#N/A</v>
      </c>
      <c r="N102" s="27" t="e">
        <f>Detail!AT104</f>
        <v>#N/A</v>
      </c>
      <c r="O102" s="27" t="e">
        <f>Detail!BC104</f>
        <v>#N/A</v>
      </c>
    </row>
    <row r="103" spans="1:15" x14ac:dyDescent="0.2">
      <c r="B103" s="14"/>
      <c r="J103" s="27"/>
      <c r="K103" s="27"/>
      <c r="L103" s="27"/>
      <c r="M103" s="27"/>
      <c r="N103" s="27"/>
      <c r="O103" s="27"/>
    </row>
  </sheetData>
  <mergeCells count="2">
    <mergeCell ref="A1:G1"/>
    <mergeCell ref="I1:O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Inputs</vt:lpstr>
      <vt:lpstr>Detail</vt:lpstr>
      <vt:lpstr>Chart Data</vt:lpstr>
      <vt:lpstr>Chart1</vt:lpstr>
      <vt:lpstr>Chart2</vt:lpstr>
      <vt:lpstr>Chart3</vt:lpstr>
      <vt:lpstr>Inputs!Print_Area</vt:lpstr>
    </vt:vector>
  </TitlesOfParts>
  <Company>Financial Architects,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E. Hultstrom</cp:lastModifiedBy>
  <cp:lastPrinted>2009-10-08T15:34:15Z</cp:lastPrinted>
  <dcterms:created xsi:type="dcterms:W3CDTF">2009-08-04T19:02:39Z</dcterms:created>
  <dcterms:modified xsi:type="dcterms:W3CDTF">2016-02-16T23:05:27Z</dcterms:modified>
</cp:coreProperties>
</file>